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32" windowWidth="15312" windowHeight="7968" activeTab="1"/>
  </bookViews>
  <sheets>
    <sheet name="INSTRUCCIONES" sheetId="5" r:id="rId1"/>
    <sheet name="MUESTREO Y CLASIFICACION" sheetId="3" r:id="rId2"/>
    <sheet name="REFERENCIAS" sheetId="4" r:id="rId3"/>
    <sheet name="AUX1" sheetId="2" state="hidden" r:id="rId4"/>
    <sheet name="AUX2" sheetId="1" state="hidden" r:id="rId5"/>
  </sheets>
  <definedNames>
    <definedName name="COLORES">'AUX1'!$I$18:$I$28</definedName>
    <definedName name="ELEJIR">'AUX1'!$I$17:$I$28</definedName>
  </definedNames>
  <calcPr calcId="145621"/>
</workbook>
</file>

<file path=xl/calcChain.xml><?xml version="1.0" encoding="utf-8"?>
<calcChain xmlns="http://schemas.openxmlformats.org/spreadsheetml/2006/main">
  <c r="A34" i="3" l="1"/>
  <c r="C99" i="3" l="1"/>
  <c r="C96" i="3"/>
  <c r="A42" i="2"/>
  <c r="A40" i="2"/>
  <c r="A41" i="2"/>
  <c r="E79" i="3"/>
  <c r="A81" i="3" s="1"/>
  <c r="E74" i="3"/>
  <c r="A75" i="3" s="1"/>
  <c r="E69" i="3"/>
  <c r="I14" i="2"/>
  <c r="I13" i="2"/>
  <c r="I12" i="2"/>
  <c r="E29" i="3"/>
  <c r="A33" i="3" s="1"/>
  <c r="D25" i="2"/>
  <c r="D24" i="2"/>
  <c r="D31" i="2" s="1"/>
  <c r="D20" i="2"/>
  <c r="D19" i="2"/>
  <c r="D3" i="2"/>
  <c r="D2" i="2"/>
  <c r="C104" i="3" l="1"/>
  <c r="A43" i="2"/>
  <c r="A44" i="2" s="1"/>
  <c r="A48" i="2" s="1"/>
  <c r="C76" i="3" s="1"/>
  <c r="C102" i="3" s="1"/>
  <c r="C103" i="3"/>
  <c r="A45" i="2"/>
  <c r="G29" i="3"/>
  <c r="J12" i="2"/>
  <c r="I15" i="2" s="1"/>
  <c r="D23" i="2"/>
  <c r="G39" i="3" s="1"/>
  <c r="D26" i="2"/>
  <c r="D21" i="2"/>
  <c r="D22" i="2" s="1"/>
  <c r="F39" i="3" s="1"/>
  <c r="D5" i="2"/>
  <c r="E5" i="2" s="1"/>
  <c r="G31" i="3" s="1"/>
  <c r="A46" i="2" l="1"/>
  <c r="E58" i="3" s="1"/>
  <c r="A32" i="3"/>
  <c r="D30" i="2"/>
  <c r="D27" i="2"/>
  <c r="D28" i="2" s="1"/>
  <c r="D48" i="3" s="1"/>
  <c r="G26" i="2"/>
  <c r="D6" i="2"/>
  <c r="F6" i="2" s="1"/>
  <c r="M32" i="3" l="1"/>
  <c r="G32" i="3" s="1"/>
  <c r="H32" i="3" s="1"/>
  <c r="G28" i="2"/>
  <c r="D32" i="2"/>
  <c r="D34" i="2" s="1"/>
  <c r="E32" i="2"/>
  <c r="D33" i="2" s="1"/>
  <c r="D7" i="2"/>
  <c r="F43" i="3" l="1"/>
  <c r="F44" i="3"/>
  <c r="F28" i="2"/>
  <c r="E29" i="2" s="1"/>
  <c r="E49" i="3" s="1"/>
  <c r="C101" i="3" s="1"/>
</calcChain>
</file>

<file path=xl/sharedStrings.xml><?xml version="1.0" encoding="utf-8"?>
<sst xmlns="http://schemas.openxmlformats.org/spreadsheetml/2006/main" count="1175" uniqueCount="255">
  <si>
    <t>GIGANTE</t>
  </si>
  <si>
    <t>EXTRA GRANDE</t>
  </si>
  <si>
    <t>GRANDE</t>
  </si>
  <si>
    <t>MEDIO</t>
  </si>
  <si>
    <t>PEQUEÑO</t>
  </si>
  <si>
    <t>55 o menos</t>
  </si>
  <si>
    <t>122 o menos</t>
  </si>
  <si>
    <t>123 a 139</t>
  </si>
  <si>
    <t>140 a 170</t>
  </si>
  <si>
    <t>64 a 77</t>
  </si>
  <si>
    <t>171 a 210</t>
  </si>
  <si>
    <t>78 a 95</t>
  </si>
  <si>
    <t>211 o mas</t>
  </si>
  <si>
    <t>96 o mas</t>
  </si>
  <si>
    <t>MUESTREO</t>
  </si>
  <si>
    <t>CLASIFICACION POR TAMAÑO</t>
  </si>
  <si>
    <t>PESO DE LA MUESTRA</t>
  </si>
  <si>
    <t>Número de nueces contadas</t>
  </si>
  <si>
    <t>TAMAÑO</t>
  </si>
  <si>
    <t>Nueces por kilo</t>
  </si>
  <si>
    <t>Nuez promedio</t>
  </si>
  <si>
    <t>Peso total de 100 nueces elejidas al azar</t>
  </si>
  <si>
    <t>Peso de las 10 mas chicas</t>
  </si>
  <si>
    <t>PEQUEÑO (y con mucha variación)</t>
  </si>
  <si>
    <t>Relacion de promedio frente a las mas pequeñas</t>
  </si>
  <si>
    <t>CATEGORIA DEFINITIVA</t>
  </si>
  <si>
    <t xml:space="preserve"> 100 NUECES PROMEDIO</t>
  </si>
  <si>
    <t>PESO DE LA MUESTRA DE 100 NUECES</t>
  </si>
  <si>
    <t>RANGO ACEPTABLE</t>
  </si>
  <si>
    <t>VALIDACION</t>
  </si>
  <si>
    <t>VALIDADA</t>
  </si>
  <si>
    <t>DEVOLVER Y RETIRAR NUEVAMENTE 100 NUECES!!</t>
  </si>
  <si>
    <t>TAMAÑOS MAYORES AL PROMEDIO</t>
  </si>
  <si>
    <t>TAMAÑOS MENORES AL PROMEDIO</t>
  </si>
  <si>
    <t>BOLSAS O CONTAINERS DE</t>
  </si>
  <si>
    <t>KILOS</t>
  </si>
  <si>
    <t>PESO DEL LOTE</t>
  </si>
  <si>
    <t>NUMERO DE BOLSAS Y CONTAINERS A MUESTREAR</t>
  </si>
  <si>
    <t>PESO DE CADA SUBMUESTRAS</t>
  </si>
  <si>
    <t>GRAMOS</t>
  </si>
  <si>
    <t>CLASIFICACION POR COLOR DEL CONTENIDO COMESTIBLE</t>
  </si>
  <si>
    <t>Descascarar con cuidado las 100 nueces elejidas</t>
  </si>
  <si>
    <t>PESO DE LA MUESTRA REPRESENTATIVA DEL LOTE</t>
  </si>
  <si>
    <t>Quebrador manual</t>
  </si>
  <si>
    <t>ELEMENTOS NECESARIOS</t>
  </si>
  <si>
    <t>MUESTREO  DEL LOTE</t>
  </si>
  <si>
    <t>kilos</t>
  </si>
  <si>
    <t>gramos</t>
  </si>
  <si>
    <t>nueces</t>
  </si>
  <si>
    <t>Validación de la toma de estos 100 pecanes</t>
  </si>
  <si>
    <t xml:space="preserve">Resultado validado implicar continuar. </t>
  </si>
  <si>
    <t>Elegir cuidadosamente los 10 pecanes mas chicos y anotar su peso exacto</t>
  </si>
  <si>
    <t>Su lote está constituido por nueces de tamaño</t>
  </si>
  <si>
    <t>gramos peso nuez promedio</t>
  </si>
  <si>
    <t>PEQUEÑO (y con mucha variación de tamaño!!!)</t>
  </si>
  <si>
    <t>REFERENCIAS</t>
  </si>
  <si>
    <t>y</t>
  </si>
  <si>
    <t>CALIDAD</t>
  </si>
  <si>
    <t>Observar cuidadosamente las 100 nueces colocadas sobre la bandeja</t>
  </si>
  <si>
    <t>CALIDADES</t>
  </si>
  <si>
    <t>Descascarar cuidadosamente los 100 pecanes y observar su contenido comestible</t>
  </si>
  <si>
    <t>Anotar el número de nueces defectos en su contenido comestible (Referencia 3)</t>
  </si>
  <si>
    <t>COLOR</t>
  </si>
  <si>
    <t>Agrupar las partes comestibles por su color</t>
  </si>
  <si>
    <t>458c</t>
  </si>
  <si>
    <t>459c</t>
  </si>
  <si>
    <t>460c</t>
  </si>
  <si>
    <t>110c</t>
  </si>
  <si>
    <t>116c</t>
  </si>
  <si>
    <t>117c</t>
  </si>
  <si>
    <t>470c</t>
  </si>
  <si>
    <t>471c</t>
  </si>
  <si>
    <t>478c</t>
  </si>
  <si>
    <t>490c</t>
  </si>
  <si>
    <t>491c</t>
  </si>
  <si>
    <t>Claro</t>
  </si>
  <si>
    <t>Ámbar claro</t>
  </si>
  <si>
    <t xml:space="preserve">Ámbar </t>
  </si>
  <si>
    <t>Ámbar oscuro</t>
  </si>
  <si>
    <t>CODIGOS PANTONE</t>
  </si>
  <si>
    <t>Hasta un 25 % de variación pueden ser de CALIDAD II</t>
  </si>
  <si>
    <t>Si el color es homogéneo  con NO mas de un 3% de variación pueden ser de CALIDAD I</t>
  </si>
  <si>
    <t>El color del grupo con la mayor cantidad se compara con el Standart Pantone</t>
  </si>
  <si>
    <t>Seleccionar el código correspondiente de la lista desplegable</t>
  </si>
  <si>
    <t>Se muestran solo los colores admitidos</t>
  </si>
  <si>
    <t>IMPORTANTE</t>
  </si>
  <si>
    <t>% del Contenido Comestible (%CC)</t>
  </si>
  <si>
    <t>Pesar exáctamente el Contenido Comestible de las 100 nueces extraídas</t>
  </si>
  <si>
    <t>%</t>
  </si>
  <si>
    <t>Determinación de la humedad</t>
  </si>
  <si>
    <t>Determinar la humedad en el contenido comestible y anotar el valor hallado</t>
  </si>
  <si>
    <t>Envío de muestra al laboratorio para determinación de peróxidos</t>
  </si>
  <si>
    <t>Colocar otra muestra similar en freezer a - 18 C para eventuales reverificaciones</t>
  </si>
  <si>
    <t>Colocar aproximadamente 500 gramos de nueces enteras en una bolsa hermética opaca y mantenerla a 2 - 8 C  hasta su envío al laboratorio</t>
  </si>
  <si>
    <t>j</t>
  </si>
  <si>
    <t>Clasificación del tamaño</t>
  </si>
  <si>
    <t>Gigante</t>
  </si>
  <si>
    <t>Extra grande</t>
  </si>
  <si>
    <t>56 a 63</t>
  </si>
  <si>
    <t>Grande</t>
  </si>
  <si>
    <t>140-170</t>
  </si>
  <si>
    <t>Medio</t>
  </si>
  <si>
    <t>171-210</t>
  </si>
  <si>
    <t>Pequeño</t>
  </si>
  <si>
    <t>211 o más</t>
  </si>
  <si>
    <t>Número de pecanes por kilo</t>
  </si>
  <si>
    <t>Número de pecanes por libra</t>
  </si>
  <si>
    <t>Peso mínimo de las 10 nueces mas pequeñas en una muestra de 100</t>
  </si>
  <si>
    <t>122-139</t>
  </si>
  <si>
    <t>96 o más</t>
  </si>
  <si>
    <t>7 % del peso total. Caso contrario pasa a su clasificación inmediata inferior.</t>
  </si>
  <si>
    <t>a)</t>
  </si>
  <si>
    <t>Coloración atípica del contenido comestible</t>
  </si>
  <si>
    <t>Crecimiento irregular</t>
  </si>
  <si>
    <t>Malformación</t>
  </si>
  <si>
    <t>Manchas por falta de coloración o coloración atípica en la cáscara</t>
  </si>
  <si>
    <t>Daño por gusanos barrenadores</t>
  </si>
  <si>
    <t>Mancha por cosecha temprana</t>
  </si>
  <si>
    <t>b)</t>
  </si>
  <si>
    <t>c)</t>
  </si>
  <si>
    <t>d)</t>
  </si>
  <si>
    <t>e)</t>
  </si>
  <si>
    <t>f)</t>
  </si>
  <si>
    <t>Ejemplo de nueces ligeramente dañadas</t>
  </si>
  <si>
    <t>Ejemplo de nueces seriamente dañadas</t>
  </si>
  <si>
    <t>Indicios de germinación</t>
  </si>
  <si>
    <t>Ruezno pegado</t>
  </si>
  <si>
    <t>Nuez quebrada</t>
  </si>
  <si>
    <t>Nuez con exposición del contenido comestible</t>
  </si>
  <si>
    <t>Tabla de clasificación por tamaño</t>
  </si>
  <si>
    <t>Reducción de la muestra por el método de cuarteos</t>
  </si>
  <si>
    <t>Dividir la muestra en 4 bolsa en cantidades similares</t>
  </si>
  <si>
    <t>Ubicarlas en los 4 vertices de un cuadrado imaginario</t>
  </si>
  <si>
    <t>Elegir una diagonal y juntar el contenido de las 2 bolsas</t>
  </si>
  <si>
    <t>Descartar las otras dos bolsas.</t>
  </si>
  <si>
    <t>La muestra se redujo a la mitad</t>
  </si>
  <si>
    <t>Proceder de la misma forma para reducir a la cuarta parte si es necesario</t>
  </si>
  <si>
    <t>Repetir el procedimiento si fuera necesario reducirla aún más.</t>
  </si>
  <si>
    <t>Pasos</t>
  </si>
  <si>
    <t>REFERENCIA 1</t>
  </si>
  <si>
    <t>REFERENCIA 2</t>
  </si>
  <si>
    <t>REFERENCIA 3</t>
  </si>
  <si>
    <t>REFERENCIA 4</t>
  </si>
  <si>
    <t>Enviar comentarios a pablonardone@hotmail.com</t>
  </si>
  <si>
    <t>Autor</t>
  </si>
  <si>
    <t>Pablo Nardone</t>
  </si>
  <si>
    <t>Revisado por</t>
  </si>
  <si>
    <t>Mesa Directiva Cappecan</t>
  </si>
  <si>
    <t>Comisión Técnica Cappecan</t>
  </si>
  <si>
    <t>Propecan</t>
  </si>
  <si>
    <t>Ver REFERENCIA 2</t>
  </si>
  <si>
    <t>Si indica Repetir, devolver las 100 nueces a la bolsa de la  muestra de trabajo y repetir la extracción</t>
  </si>
  <si>
    <t>Resultado definitivo :</t>
  </si>
  <si>
    <r>
      <rPr>
        <b/>
        <sz val="14"/>
        <color theme="1"/>
        <rFont val="Calibri"/>
        <family val="2"/>
        <scheme val="minor"/>
      </rPr>
      <t>PROVISORIAMENTE</t>
    </r>
    <r>
      <rPr>
        <b/>
        <sz val="12"/>
        <color theme="1"/>
        <rFont val="Calibri"/>
        <family val="2"/>
        <scheme val="minor"/>
      </rPr>
      <t xml:space="preserve">  sus pecanes serían de tamaño ……………………………..</t>
    </r>
  </si>
  <si>
    <t xml:space="preserve">Rotularla apropiadamente </t>
  </si>
  <si>
    <t>Anotar el número de nueces con daños exteriores leves (Ver REFERENCIAS 3 y 4)</t>
  </si>
  <si>
    <t>Anotar el número de nueces con daños exteriores serios (Ver REFERENCIAS 3 y 4)</t>
  </si>
  <si>
    <t>MUESTREO Y CLASIFICACION DE PECANES Versión 1.0</t>
  </si>
  <si>
    <t>x</t>
  </si>
  <si>
    <t>REFERENCIA 5</t>
  </si>
  <si>
    <t>Tolerancias mìnimas permitidas para Pecanes Calidad I</t>
  </si>
  <si>
    <t>Tolerancia (%)</t>
  </si>
  <si>
    <t>Tolerancia en 300 g</t>
  </si>
  <si>
    <t>Tipo de defecto en Contenido Comestible</t>
  </si>
  <si>
    <t>Contenido Comestible seriamente dañado</t>
  </si>
  <si>
    <t>Contenido Comestible con daño por insectos</t>
  </si>
  <si>
    <t>Contenido comestible rancio o degradado</t>
  </si>
  <si>
    <t>Material extraño (restos de cáscara u otros)</t>
  </si>
  <si>
    <t>Insectos vivos</t>
  </si>
  <si>
    <t>Tolerancias mínimas permitidas para Pecanes Calidad II</t>
  </si>
  <si>
    <t>Contenido Comestible con daños (mecánico,bioógico,fisiológicos o por insectos)</t>
  </si>
  <si>
    <t>Basadas en Normas de EEUU y Méjico</t>
  </si>
  <si>
    <t>Ver REFERENCIA 5</t>
  </si>
  <si>
    <t>Los pecanes a muestrear y analizar deben estar limpios y con humedad inferior al 6 %</t>
  </si>
  <si>
    <t>Está basada en Normas de Comercialización de Estados Unidos , Méjico y las que están en preparación en nuestro país.</t>
  </si>
  <si>
    <t>Bandeja con fondo blanco (Plástica o metálica)</t>
  </si>
  <si>
    <t>Contar las nueces de la muestra de trabajo…………………………………………………………………………………</t>
  </si>
  <si>
    <t>Pesar exactamente estos 100 pecanes y anotar el peso………………………………………………………………………….</t>
  </si>
  <si>
    <t>Anotar exactamente el peso de la muestra de trabajo  de aprox. 200 a 300 pecanes …………………………</t>
  </si>
  <si>
    <t>calidades</t>
  </si>
  <si>
    <t>Guía de colores Pantone - Consultar por provisión de la misma</t>
  </si>
  <si>
    <t>ya que NO se pueden imprimir, fotocopiar ni reproducir por la fidelidad de los colores originales</t>
  </si>
  <si>
    <t>Por NO elegir pecanes demasiados grandes su proceso de extracción está</t>
  </si>
  <si>
    <t>Por NO elegir pecanes demasiados chicas su proceso de extracción está</t>
  </si>
  <si>
    <t>Esta planilla es para el uso interno de cada establecimiento productor a los únicos efectos de facilitar un buen muestreo y clasificación</t>
  </si>
  <si>
    <t>Fecha preparación</t>
  </si>
  <si>
    <t xml:space="preserve"> junio/2012</t>
  </si>
  <si>
    <t>Su lote tiene una humedad de…………………………………………………………………………………………………………………………..</t>
  </si>
  <si>
    <t>Su lote tiene un Contenido Comestible del……………………………………………………………………………</t>
  </si>
  <si>
    <t>Su lote está constituido por nueces de color………………………………………………………………………………….</t>
  </si>
  <si>
    <t>CALIDAD II</t>
  </si>
  <si>
    <t>(Pero AÚN no es definitivo pues falta analizar el llenado!!! )</t>
  </si>
  <si>
    <t>%CC</t>
  </si>
  <si>
    <t>CALIDAD FINAL</t>
  </si>
  <si>
    <t xml:space="preserve">Su lote FINÁLMENTE es </t>
  </si>
  <si>
    <t>CALIDAD I</t>
  </si>
  <si>
    <t xml:space="preserve">Su lote PROVISORIAMENTE está constituido por nueces </t>
  </si>
  <si>
    <t>Los resultados calculados por esta planilla que debe conteenr el informe son:</t>
  </si>
  <si>
    <t>ESTABLECIMIENTO</t>
  </si>
  <si>
    <t>FECHA DE MUESTREO</t>
  </si>
  <si>
    <t>Nº de contenedores</t>
  </si>
  <si>
    <t>Capacidad de los contenedores</t>
  </si>
  <si>
    <t>Tipo de contenedores</t>
  </si>
  <si>
    <t>Tamaño</t>
  </si>
  <si>
    <t>Calidad</t>
  </si>
  <si>
    <t>% Contenido Comestible</t>
  </si>
  <si>
    <t>% Humedad</t>
  </si>
  <si>
    <t>Indice de peróxidos</t>
  </si>
  <si>
    <t>PESO TOTAL DEL LOTE</t>
  </si>
  <si>
    <t>Completar las celdas en blanco</t>
  </si>
  <si>
    <t>INFORME</t>
  </si>
  <si>
    <t>Peso total del lote………………………………………………………………………………………………………………………………………………………………………………</t>
  </si>
  <si>
    <t>Bolsas o contenedores de NO MAS de 50 kilos o si no fueron fraccionados será igual al peso total del lote……………………………………</t>
  </si>
  <si>
    <t>Cantidad de bolsas o contenedores a muestrear…………………………………………………………………………………………………………………………………………</t>
  </si>
  <si>
    <t>Tomar AL AZAR, de la muestra de trabajo, 100 pecanes y colocarlos en la bandeja</t>
  </si>
  <si>
    <t>INSTRUCCIONES</t>
  </si>
  <si>
    <t>Eta planilla es</t>
  </si>
  <si>
    <t>El objetivo de esta planilla es ayudar al productor a muestrear y clasificar sus pecanes</t>
  </si>
  <si>
    <t>Está basada en Normas de EEUU , Méjico y las que se están elaborando en nuestro país.</t>
  </si>
  <si>
    <t>LOTE</t>
  </si>
  <si>
    <t>MUESTRA REPRESENTATIVA DEL LOTE</t>
  </si>
  <si>
    <t>Es la porción del lote que tiene todas las características del mismo. La calidad de la misma es equivalente a la totalidad de las nueces del lote, si fue tomada correctamente.</t>
  </si>
  <si>
    <t>CONTENEDOR</t>
  </si>
  <si>
    <t>Es el recipiente utilizado para cada una de las fracciones del lote. Usualmente son bolsas o cajas, de un peso no mayor de 50 kilos.</t>
  </si>
  <si>
    <t>SUBMUESTRA</t>
  </si>
  <si>
    <t>Es la pequeña porción (usualmente de 10 a 20 nueces) que se toma de los contenedores elejidos para el muestreo</t>
  </si>
  <si>
    <t>MUESTRA DE TRABAJO</t>
  </si>
  <si>
    <t>Por el contrario si el lote es chico, se deben tomas mas submuestras de las indicadas hasta completar los 1,5 kilos.</t>
  </si>
  <si>
    <t>DEFINICIONES</t>
  </si>
  <si>
    <t>PROCEDIMIENTO</t>
  </si>
  <si>
    <t>Para trasladarse por la planilla usar las flechas</t>
  </si>
  <si>
    <t>Completar solamente las celdas coloreadas en VERDE OSCURO</t>
  </si>
  <si>
    <t>En algunos casos le aparecerán instruccions extras, según el dato ingresado.</t>
  </si>
  <si>
    <t>Se puede usar PARCIALMENTE LA PLANILLA pero SIEMPRE DE ARRIBA HACIA ABAJO</t>
  </si>
  <si>
    <t>Agradeceremos hacernos llegar sus comentarios a pablonardone@hotmail.com</t>
  </si>
  <si>
    <t>Leer cuidadosamente cada reglón de las instrucciones de arriba hacia abajo.</t>
  </si>
  <si>
    <t>Esta es la versión</t>
  </si>
  <si>
    <t xml:space="preserve"> </t>
  </si>
  <si>
    <t>Una operación de compra-venta puede estar constituida por 1 o más lotes</t>
  </si>
  <si>
    <t>Es la que se utiliza para las mediciones. Es de aproximadamente 1,5 kilos.</t>
  </si>
  <si>
    <t xml:space="preserve">Si el lote es grande (mas de 3 o 4 toneladas), la muestra representativa del lote suele ser de varios kilos. </t>
  </si>
  <si>
    <t>La escala de colores Pantone provista, es solo a título ORIENTATIVO . Para una identificación exacta del color se debe emplear el CATALOGO PANTONE .</t>
  </si>
  <si>
    <t>Las solapas AUX1 y AUX2 solamente contienen las fórmulas para el funcionamiento de la planilla. Los mismos no están visibles.</t>
  </si>
  <si>
    <t>En este caso se debe reducir hasta aproximadamente 1,5 kilos por el método de los "cuarteos" explicado en REFERENCIAS</t>
  </si>
  <si>
    <t>Fracción de una cosecha que se define de común acuerdo entre comprador y vendedor para una operación de compra venta.</t>
  </si>
  <si>
    <t>Se considera que el contenido del lote debe ser más o menos homogeneo. Si se pacta la entrega de dos tipos de nueces distintas, debería haber al menos dos lotes.</t>
  </si>
  <si>
    <t>Por ejemplo: saber como muestrear el lote, sin importar la calidad.</t>
  </si>
  <si>
    <t>Balanza  con capacidad hasta 2 kg y sensibilidad 1 gr</t>
  </si>
  <si>
    <t>COMPLETAR ÚNICAMENTE LOS CUADROS AMARILLOS &gt;&gt;&gt;&gt;&gt;&gt;&gt;&gt;&gt;&gt;&gt;&gt;</t>
  </si>
  <si>
    <t>Muestreador calador (Ballesta)</t>
  </si>
  <si>
    <t>CALIDAD III (Normas argentinas)</t>
  </si>
  <si>
    <t>CALIDAD I (Normas internacionales)</t>
  </si>
  <si>
    <t>CALIDAD II (Normas Internacionales)</t>
  </si>
  <si>
    <t>MUESTREO Y CLASIFICACION DE PECANES Versión 2.0</t>
  </si>
  <si>
    <t>Peso APROXIMADO de la muestra representativa del lote estará entre……………………………………………………………………………………..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</si>
</sst>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F800]dddd\,\ mmmm\ dd\,\ yyyy"/>
  </numFmts>
  <fonts count="3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09B325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rgb="FF09B325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222222"/>
      <name val="Arial"/>
      <family val="2"/>
    </font>
    <font>
      <sz val="10"/>
      <color rgb="FF0637B3"/>
      <name val="Arial"/>
      <family val="2"/>
    </font>
    <font>
      <b/>
      <sz val="24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sz val="14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3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Protection="1">
      <protection hidden="1"/>
    </xf>
    <xf numFmtId="0" fontId="10" fillId="0" borderId="0" xfId="0" applyFont="1" applyProtection="1">
      <protection hidden="1"/>
    </xf>
    <xf numFmtId="0" fontId="0" fillId="0" borderId="0" xfId="0" applyAlignment="1">
      <alignment wrapText="1" shrinkToFit="1"/>
    </xf>
    <xf numFmtId="0" fontId="2" fillId="0" borderId="0" xfId="0" applyFont="1" applyAlignment="1">
      <alignment horizontal="right"/>
    </xf>
    <xf numFmtId="0" fontId="11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wrapText="1" shrinkToFit="1"/>
    </xf>
    <xf numFmtId="0" fontId="4" fillId="0" borderId="1" xfId="0" applyFont="1" applyBorder="1"/>
    <xf numFmtId="0" fontId="4" fillId="0" borderId="0" xfId="0" applyFont="1" applyAlignment="1">
      <alignment horizontal="right"/>
    </xf>
    <xf numFmtId="0" fontId="8" fillId="0" borderId="0" xfId="0" applyFont="1" applyFill="1"/>
    <xf numFmtId="0" fontId="8" fillId="2" borderId="0" xfId="0" applyFont="1" applyFill="1"/>
    <xf numFmtId="0" fontId="8" fillId="0" borderId="0" xfId="0" applyFont="1"/>
    <xf numFmtId="0" fontId="1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7" fillId="0" borderId="0" xfId="0" applyFont="1"/>
    <xf numFmtId="0" fontId="0" fillId="3" borderId="0" xfId="0" applyFill="1"/>
    <xf numFmtId="0" fontId="3" fillId="3" borderId="0" xfId="0" applyFont="1" applyFill="1"/>
    <xf numFmtId="0" fontId="19" fillId="3" borderId="0" xfId="0" applyFont="1" applyFill="1"/>
    <xf numFmtId="165" fontId="3" fillId="3" borderId="0" xfId="0" applyNumberFormat="1" applyFont="1" applyFill="1"/>
    <xf numFmtId="0" fontId="8" fillId="3" borderId="0" xfId="0" applyFont="1" applyFill="1"/>
    <xf numFmtId="0" fontId="8" fillId="3" borderId="0" xfId="0" applyFont="1" applyFill="1" applyProtection="1">
      <protection hidden="1"/>
    </xf>
    <xf numFmtId="2" fontId="8" fillId="3" borderId="0" xfId="0" applyNumberFormat="1" applyFont="1" applyFill="1"/>
    <xf numFmtId="0" fontId="19" fillId="0" borderId="0" xfId="0" applyFont="1" applyFill="1"/>
    <xf numFmtId="0" fontId="0" fillId="0" borderId="0" xfId="0" applyFill="1"/>
    <xf numFmtId="0" fontId="3" fillId="0" borderId="0" xfId="0" applyFont="1" applyFill="1"/>
    <xf numFmtId="165" fontId="3" fillId="0" borderId="0" xfId="0" applyNumberFormat="1" applyFont="1" applyFill="1"/>
    <xf numFmtId="0" fontId="29" fillId="0" borderId="0" xfId="0" applyFont="1" applyFill="1"/>
    <xf numFmtId="0" fontId="3" fillId="0" borderId="2" xfId="0" applyFont="1" applyFill="1" applyBorder="1"/>
    <xf numFmtId="0" fontId="0" fillId="0" borderId="3" xfId="0" applyFill="1" applyBorder="1"/>
    <xf numFmtId="164" fontId="3" fillId="0" borderId="4" xfId="0" applyNumberFormat="1" applyFont="1" applyFill="1" applyBorder="1" applyAlignment="1">
      <alignment horizontal="left"/>
    </xf>
    <xf numFmtId="164" fontId="3" fillId="0" borderId="0" xfId="0" applyNumberFormat="1" applyFont="1" applyFill="1"/>
    <xf numFmtId="0" fontId="28" fillId="0" borderId="0" xfId="0" applyFont="1" applyFill="1"/>
    <xf numFmtId="0" fontId="1" fillId="0" borderId="0" xfId="0" applyFont="1" applyFill="1"/>
    <xf numFmtId="0" fontId="11" fillId="0" borderId="0" xfId="0" applyFont="1" applyFill="1"/>
    <xf numFmtId="0" fontId="21" fillId="0" borderId="0" xfId="0" applyFont="1" applyFill="1"/>
    <xf numFmtId="0" fontId="30" fillId="4" borderId="0" xfId="0" applyFont="1" applyFill="1" applyProtection="1">
      <protection locked="0"/>
    </xf>
    <xf numFmtId="0" fontId="0" fillId="5" borderId="0" xfId="0" applyFill="1"/>
    <xf numFmtId="0" fontId="4" fillId="5" borderId="0" xfId="0" applyFont="1" applyFill="1"/>
    <xf numFmtId="0" fontId="2" fillId="5" borderId="0" xfId="0" applyFont="1" applyFill="1"/>
    <xf numFmtId="0" fontId="14" fillId="5" borderId="0" xfId="0" applyFont="1" applyFill="1"/>
    <xf numFmtId="0" fontId="30" fillId="5" borderId="0" xfId="0" applyFont="1" applyFill="1" applyProtection="1">
      <protection locked="0"/>
    </xf>
    <xf numFmtId="0" fontId="3" fillId="5" borderId="0" xfId="0" applyFont="1" applyFill="1"/>
    <xf numFmtId="0" fontId="1" fillId="5" borderId="0" xfId="0" applyFont="1" applyFill="1"/>
    <xf numFmtId="0" fontId="5" fillId="5" borderId="0" xfId="0" applyFont="1" applyFill="1"/>
    <xf numFmtId="164" fontId="3" fillId="5" borderId="0" xfId="0" applyNumberFormat="1" applyFont="1" applyFill="1"/>
    <xf numFmtId="0" fontId="4" fillId="5" borderId="0" xfId="0" applyFont="1" applyFill="1" applyAlignment="1">
      <alignment horizontal="center"/>
    </xf>
    <xf numFmtId="0" fontId="15" fillId="5" borderId="0" xfId="0" applyFont="1" applyFill="1"/>
    <xf numFmtId="2" fontId="5" fillId="5" borderId="0" xfId="0" applyNumberFormat="1" applyFont="1" applyFill="1"/>
    <xf numFmtId="0" fontId="6" fillId="5" borderId="0" xfId="0" applyFont="1" applyFill="1"/>
    <xf numFmtId="2" fontId="3" fillId="5" borderId="0" xfId="0" applyNumberFormat="1" applyFont="1" applyFill="1"/>
    <xf numFmtId="0" fontId="17" fillId="5" borderId="0" xfId="0" applyFont="1" applyFill="1"/>
    <xf numFmtId="0" fontId="12" fillId="5" borderId="0" xfId="0" applyFont="1" applyFill="1"/>
    <xf numFmtId="0" fontId="22" fillId="5" borderId="0" xfId="0" applyFont="1" applyFill="1"/>
    <xf numFmtId="0" fontId="16" fillId="5" borderId="0" xfId="0" applyFont="1" applyFill="1"/>
    <xf numFmtId="0" fontId="22" fillId="5" borderId="0" xfId="0" applyFont="1" applyFill="1" applyAlignment="1">
      <alignment horizontal="center"/>
    </xf>
    <xf numFmtId="0" fontId="18" fillId="5" borderId="0" xfId="0" applyFont="1" applyFill="1"/>
    <xf numFmtId="164" fontId="22" fillId="5" borderId="0" xfId="0" applyNumberFormat="1" applyFont="1" applyFill="1" applyAlignment="1">
      <alignment horizontal="center"/>
    </xf>
    <xf numFmtId="0" fontId="23" fillId="5" borderId="0" xfId="0" applyFont="1" applyFill="1" applyAlignment="1">
      <alignment horizontal="left"/>
    </xf>
    <xf numFmtId="0" fontId="7" fillId="5" borderId="0" xfId="0" applyFont="1" applyFill="1"/>
    <xf numFmtId="164" fontId="7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left"/>
    </xf>
    <xf numFmtId="0" fontId="21" fillId="5" borderId="0" xfId="0" applyFont="1" applyFill="1"/>
    <xf numFmtId="0" fontId="24" fillId="5" borderId="0" xfId="0" applyFont="1" applyFill="1"/>
    <xf numFmtId="0" fontId="25" fillId="5" borderId="0" xfId="0" applyFont="1" applyFill="1" applyAlignment="1">
      <alignment horizontal="center"/>
    </xf>
    <xf numFmtId="0" fontId="20" fillId="5" borderId="0" xfId="0" applyFont="1" applyFill="1"/>
    <xf numFmtId="0" fontId="26" fillId="5" borderId="0" xfId="0" applyFont="1" applyFill="1"/>
    <xf numFmtId="0" fontId="27" fillId="5" borderId="1" xfId="0" applyFont="1" applyFill="1" applyBorder="1" applyProtection="1">
      <protection locked="0"/>
    </xf>
    <xf numFmtId="0" fontId="27" fillId="5" borderId="0" xfId="0" applyFont="1" applyFill="1"/>
    <xf numFmtId="0" fontId="27" fillId="5" borderId="1" xfId="0" applyFont="1" applyFill="1" applyBorder="1"/>
    <xf numFmtId="164" fontId="27" fillId="5" borderId="1" xfId="0" applyNumberFormat="1" applyFont="1" applyFill="1" applyBorder="1"/>
    <xf numFmtId="0" fontId="10" fillId="5" borderId="0" xfId="0" applyFont="1" applyFill="1"/>
    <xf numFmtId="0" fontId="0" fillId="4" borderId="0" xfId="0" applyFill="1"/>
    <xf numFmtId="0" fontId="31" fillId="3" borderId="0" xfId="0" applyFont="1" applyFill="1"/>
    <xf numFmtId="0" fontId="32" fillId="3" borderId="0" xfId="0" applyFont="1" applyFill="1"/>
    <xf numFmtId="0" fontId="27" fillId="4" borderId="1" xfId="0" applyFont="1" applyFill="1" applyBorder="1" applyProtection="1">
      <protection locked="0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/>
  </cellXfs>
  <cellStyles count="1">
    <cellStyle name="Normal" xfId="0" builtinId="0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9B325"/>
      <color rgb="FFEB15B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6.emf"/><Relationship Id="rId7" Type="http://schemas.openxmlformats.org/officeDocument/2006/relationships/hyperlink" Target="http://www.google.com.ar/imgres?um=1&amp;hl=es&amp;sa=N&amp;rls=com.microsoft:es:IE-SearchBox&amp;rlz=1I7ADFA_es&amp;biw=1024&amp;bih=517&amp;tbm=isch&amp;tbnid=3THsa-XII3D24M:&amp;imgrefurl=http://articulo.mercadolibre.com.ar/MLA-423118093-bandejas-blancas-ideal-empresas-desayunos-_JM?redirectedFromParent=MLA143724879&amp;docid=t3Zbfz_Fm5NJXM&amp;imgurl=http://img2.mlstatic.com/s_MLA_v_O_f_123641081_4350.jpg&amp;w=500&amp;h=374&amp;ei=RKjMT5CXHOTa0QHY9cGCAQ&amp;zoom=1&amp;iact=hc&amp;vpx=317&amp;vpy=93&amp;dur=1218&amp;hovh=194&amp;hovw=260&amp;tx=110&amp;ty=110&amp;sig=104047693698585655002&amp;page=1&amp;tbnh=147&amp;tbnw=226&amp;start=0&amp;ndsp=9&amp;ved=1t:429,r:1,s:0,i:69" TargetMode="External"/><Relationship Id="rId12" Type="http://schemas.openxmlformats.org/officeDocument/2006/relationships/image" Target="../media/image11.png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hyperlink" Target="http://www.google.com.ar/imgres?um=1&amp;hl=es&amp;sa=N&amp;rls=com.microsoft:es:IE-SearchBox&amp;rlz=1I7ADFA_es&amp;biw=1024&amp;bih=517&amp;tbm=isch&amp;tbnid=8LS9BeD_zAVgSM:&amp;imgrefurl=http://www.hiperjoyas.com/consumibles-c-29.html&amp;docid=CEhxGsZerr0QsM&amp;imgurl=http://www.hiperjoyas.com/images/bandeja%20polietileno%20blanca.jpg&amp;w=400&amp;h=400&amp;ei=RKjMT5CXHOTa0QHY9cGCAQ&amp;zoom=1" TargetMode="External"/><Relationship Id="rId11" Type="http://schemas.openxmlformats.org/officeDocument/2006/relationships/image" Target="../media/image10.png"/><Relationship Id="rId5" Type="http://schemas.openxmlformats.org/officeDocument/2006/relationships/hyperlink" Target="http://www.google.com.ar/imgres?um=1&amp;hl=es&amp;sa=N&amp;rls=com.microsoft:es:IE-SearchBox&amp;rlz=1I7ADFA_es&amp;biw=1024&amp;bih=517&amp;tbm=isch&amp;tbnid=8LS9BeD_zAVgSM:&amp;imgrefurl=http://www.hiperjoyas.com/consumibles-c-29.html&amp;docid=CEhxGsZerr0QsM&amp;imgurl=http://www.hiperjoyas.com/images/bandeja%20polietileno%20blanca.jpg&amp;w=400&amp;h=400&amp;ei=RKjMT5CXHOTa0QHY9cGCAQ&amp;zoom=1&amp;iact=hc&amp;vpx=118&amp;vpy=64&amp;dur=1203&amp;hovh=225&amp;hovw=225&amp;tx=116&amp;ty=154&amp;sig=104047693698585655002&amp;page=1&amp;tbnh=147&amp;tbnw=184&amp;start=0&amp;ndsp=9&amp;ved=1t:429,r:0,s:0,i:67" TargetMode="External"/><Relationship Id="rId15" Type="http://schemas.openxmlformats.org/officeDocument/2006/relationships/image" Target="../media/image3.png"/><Relationship Id="rId10" Type="http://schemas.openxmlformats.org/officeDocument/2006/relationships/image" Target="../media/image9.jpeg"/><Relationship Id="rId4" Type="http://schemas.openxmlformats.org/officeDocument/2006/relationships/image" Target="../media/image7.jpeg"/><Relationship Id="rId9" Type="http://schemas.openxmlformats.org/officeDocument/2006/relationships/hyperlink" Target="http://www.google.com.ar/imgres?um=1&amp;hl=es&amp;sa=N&amp;rls=com.microsoft:es:IE-SearchBox&amp;rlz=1I7ADFA_es&amp;biw=1024&amp;bih=517&amp;tbm=isch&amp;tbnid=ELn3hNzsBm88vM:&amp;imgrefurl=http://otraformadealimentarnos.blogspot.com/2011/08/comida-con-amigas-entrada-principal.html&amp;docid=x0Dze8BRLufbjM&amp;imgurl=http://4.bp.blogspot.com/-QAES6aIXeWA/TkwDWIiorPI/AAAAAAAAAHE/OFVmPL26xU0/s1600/nueces+pecan+sueltas.gif&amp;w=1600&amp;h=1200&amp;ei=_6rMT5ntDs-y0AGjgt2HAQ&amp;zoom=1&amp;iact=hc&amp;vpx=108&amp;vpy=165&amp;dur=1438&amp;hovh=194&amp;hovw=259&amp;tx=169&amp;ty=99&amp;sig=104047693698585655002&amp;page=4&amp;tbnh=149&amp;tbnw=199&amp;start=34&amp;ndsp=13&amp;ved=1t:429,r:0,s:34,i:150" TargetMode="External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596646</xdr:colOff>
      <xdr:row>31</xdr:row>
      <xdr:rowOff>171449</xdr:rowOff>
    </xdr:from>
    <xdr:to>
      <xdr:col>5</xdr:col>
      <xdr:colOff>314325</xdr:colOff>
      <xdr:row>33</xdr:row>
      <xdr:rowOff>47624</xdr:rowOff>
    </xdr:to>
    <xdr:sp macro="" textlink="">
      <xdr:nvSpPr>
        <xdr:cNvPr id="2" name="1 Flecha derecha"/>
        <xdr:cNvSpPr/>
      </xdr:nvSpPr>
      <xdr:spPr>
        <a:xfrm>
          <a:off x="3644646" y="6029324"/>
          <a:ext cx="479679" cy="4095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733426</xdr:colOff>
      <xdr:row>31</xdr:row>
      <xdr:rowOff>219074</xdr:rowOff>
    </xdr:from>
    <xdr:to>
      <xdr:col>6</xdr:col>
      <xdr:colOff>352426</xdr:colOff>
      <xdr:row>34</xdr:row>
      <xdr:rowOff>0</xdr:rowOff>
    </xdr:to>
    <xdr:sp macro="" textlink="">
      <xdr:nvSpPr>
        <xdr:cNvPr id="3" name="2 Flecha abajo"/>
        <xdr:cNvSpPr/>
      </xdr:nvSpPr>
      <xdr:spPr>
        <a:xfrm>
          <a:off x="4543426" y="6076949"/>
          <a:ext cx="381000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90488</xdr:colOff>
      <xdr:row>31</xdr:row>
      <xdr:rowOff>171449</xdr:rowOff>
    </xdr:from>
    <xdr:to>
      <xdr:col>7</xdr:col>
      <xdr:colOff>600075</xdr:colOff>
      <xdr:row>33</xdr:row>
      <xdr:rowOff>71438</xdr:rowOff>
    </xdr:to>
    <xdr:sp macro="" textlink="">
      <xdr:nvSpPr>
        <xdr:cNvPr id="4" name="3 Flecha abajo"/>
        <xdr:cNvSpPr/>
      </xdr:nvSpPr>
      <xdr:spPr>
        <a:xfrm rot="5400000">
          <a:off x="5462587" y="5991225"/>
          <a:ext cx="433389" cy="50958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219074</xdr:colOff>
      <xdr:row>31</xdr:row>
      <xdr:rowOff>219074</xdr:rowOff>
    </xdr:from>
    <xdr:to>
      <xdr:col>8</xdr:col>
      <xdr:colOff>609600</xdr:colOff>
      <xdr:row>33</xdr:row>
      <xdr:rowOff>161924</xdr:rowOff>
    </xdr:to>
    <xdr:sp macro="" textlink="">
      <xdr:nvSpPr>
        <xdr:cNvPr id="5" name="4 Flecha abajo"/>
        <xdr:cNvSpPr/>
      </xdr:nvSpPr>
      <xdr:spPr>
        <a:xfrm rot="10800000">
          <a:off x="6315074" y="6076949"/>
          <a:ext cx="390526" cy="476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10</xdr:col>
      <xdr:colOff>753333</xdr:colOff>
      <xdr:row>0</xdr:row>
      <xdr:rowOff>0</xdr:rowOff>
    </xdr:from>
    <xdr:to>
      <xdr:col>13</xdr:col>
      <xdr:colOff>307847</xdr:colOff>
      <xdr:row>5</xdr:row>
      <xdr:rowOff>228600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9658" y="0"/>
          <a:ext cx="1840514" cy="1581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449580</xdr:colOff>
          <xdr:row>0</xdr:row>
          <xdr:rowOff>7620</xdr:rowOff>
        </xdr:from>
        <xdr:to>
          <xdr:col>10</xdr:col>
          <xdr:colOff>304800</xdr:colOff>
          <xdr:row>5</xdr:row>
          <xdr:rowOff>182880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14</xdr:row>
      <xdr:rowOff>19051</xdr:rowOff>
    </xdr:from>
    <xdr:to>
      <xdr:col>9</xdr:col>
      <xdr:colOff>238124</xdr:colOff>
      <xdr:row>23</xdr:row>
      <xdr:rowOff>106347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00775" y="2552701"/>
          <a:ext cx="3009900" cy="199229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523875</xdr:colOff>
      <xdr:row>25</xdr:row>
      <xdr:rowOff>85783</xdr:rowOff>
    </xdr:from>
    <xdr:to>
      <xdr:col>9</xdr:col>
      <xdr:colOff>380999</xdr:colOff>
      <xdr:row>30</xdr:row>
      <xdr:rowOff>114830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57875" y="1990783"/>
          <a:ext cx="1905000" cy="126094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499783</xdr:colOff>
      <xdr:row>30</xdr:row>
      <xdr:rowOff>123825</xdr:rowOff>
    </xdr:from>
    <xdr:to>
      <xdr:col>11</xdr:col>
      <xdr:colOff>257174</xdr:colOff>
      <xdr:row>36</xdr:row>
      <xdr:rowOff>81492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19658" y="2886075"/>
          <a:ext cx="2043391" cy="13525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333375</xdr:colOff>
      <xdr:row>58</xdr:row>
      <xdr:rowOff>28574</xdr:rowOff>
    </xdr:from>
    <xdr:to>
      <xdr:col>8</xdr:col>
      <xdr:colOff>409574</xdr:colOff>
      <xdr:row>67</xdr:row>
      <xdr:rowOff>161924</xdr:rowOff>
    </xdr:to>
    <xdr:pic>
      <xdr:nvPicPr>
        <xdr:cNvPr id="1033" name="Picture 9" descr="http://1.bp.blogspot.com/_OeooQ18agRE/SUxmyJ8SnUI/AAAAAAAACnA/VhcUPvoy0O0/s400/Colores+RAL-pmc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11401424"/>
          <a:ext cx="1362075" cy="19812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10</xdr:col>
      <xdr:colOff>619125</xdr:colOff>
      <xdr:row>51</xdr:row>
      <xdr:rowOff>12701</xdr:rowOff>
    </xdr:to>
    <xdr:sp macro="" textlink="">
      <xdr:nvSpPr>
        <xdr:cNvPr id="1028" name="rg_hi" descr="data:image/jpeg;base64,/9j/4AAQSkZJRgABAQAAAQABAAD/2wBDAAkGBwgHBgkIBwgKCgkLDRYPDQwMDRsUFRAWIB0iIiAdHx8kKDQsJCYxJx8fLT0tMTU3Ojo6Iys/RD84QzQ5Ojf/2wBDAQoKCg0MDRoPDxo3JR8lNzc3Nzc3Nzc3Nzc3Nzc3Nzc3Nzc3Nzc3Nzc3Nzc3Nzc3Nzc3Nzc3Nzc3Nzc3Nzc3Nzf/wAARCADhAOEDASIAAhEBAxEB/8QAGwABAAIDAQEAAAAAAAAAAAAAAAEFAgMEBgf/xAAyEAACAgIABQIEBAcAAwAAAAAAAQIDBBEFEiExQRNRBiJhcRQyQoEjM1KRocHwFVOC/8QAFwEBAQEBAAAAAAAAAAAAAAAAAAECA//EABoRAQEBAAMBAAAAAAAAAAAAAAABEQIhMUH/2gAMAwEAAhEDEQA/APuIAAAAAAAAAAAAAAAAAAAAAAAAAAAAAAAAAAAAAAAAAAAAAAAAAAAAAAAAAAAAAAAAAAAAAAAAAAAAAAAIGwAGydkACQQAJI2gRp72BkCOw8gSCABIIAEggASCABIIAEggbAkEbJAAAAAAAAAgBgACHvZqttrpXNbYo692Bub0Q2l36FFxD4kx6fkx16svozz+bxnNzG05+nD2RcMeuzOMYWKvmtUpf0x7lBl/EWXfPlxoctfvrqUlcJN+Zv8AvsssTh91q29xibnGC74Rk32yStnzbXuWCyvRuVd3RPtLwc/DcOGPBNS3LR2348cilwkte2vBmzBv2vck4MO6Vc3j375o7035R3Lr1XYyJBEjRlZePiVueRbGEUt7b6gdD+hruvqojzW2Rivds8pxT4xjFuvh8Od9ud+Dzl+VlcRt9TJub12S6IGPpdWZjXfy7oy+zNyafk8jwJcslvbSL5ynRPng+eD/ADfQtgsQYVzjZWpQe9mS87IJAAAAASCCQAAAAADGT0cufnU4NDuyJcsV2XlnVI8t8cYV1+JG+t7hW9yj/sDVnfFkrNww60t/qfgo8jLyMiTnkXSkv6d7NPDsS/LilXFJedl7hcEqqandJykvG+hucVvSmoqtu6VV637otMbgs56lkTet9Yl5VjwglywUUvoblHT7s1Ia5KMOmhJQgvvo6ox6metdRv8AuXUbK+mjspsTWm/3OCMtM2wlp7M0bszGV8U02pJ7TRrxch9abVqcen3R0wsTXU58vGdi9Wt6sj1X1OYqfjHjVnB8Kt0xTsslypvwfP7snKz5+rl3Ss2/yyfRfY+i8RxKuNYMsfJjq2G9P2Z4+jhTwMp05W5Pxr2Cy45cXEndr04Pl8tl1hcMjBLnfN9Gjro5Na5VFdkkdUI6Xc3IV0YcYVJRjFRLOvS1r8r7/UqYy8Hbi38r5Zdi4jbOMsOXqx61N/Ml4O2Fimk11T9jFJTi1LrF+DkcZ4MnOL56X3Xsc6LEGFVisimn3MwAAAAACQQSAAAEM1XVRsrlCSTjJaezayNPTQHlMjE/8de+WOqpPsvB2UTTSj577LXNxY30uMtMoIc+Nc6rV9mb40WsWml7GRz1Wb1rsbts2JaMSW9gk7AlMgCjfXPSXU665c3Ur4tm+qW/JmwRm4821dT0nHul+pexX52LDiVDlGKVsP2aZdxe9afbucWXTKqf4jH/APqK8mB5WuUqLHTa2mn035O6ufMuvQ6+I4dWdj+rVHVqe/sVFFk1P0rPzx9+hqLVjvf3N0OyNEHzNaOmuuTa6GtR24l3K9SbaZ3NRlHXRp+5WOdOND1cixQhHu2yoy/innbp4VVKyT7T10M0WUcuOHxL8KnuM3tL2Lnr3WjyPCcK2OQ83il8Yzl1W2eppyse1bqsjJfRmBuXXvokiPVdCSgAAAAAkAACCSAIaTXUreLYTvr5q1866x+5Zv6mElzxcf8AIg8zjXNfJPpJdHs74y5tMw4rhNS9apPcerS8nNj3uUd+PJ0lFhvoQ3tGuL2kbEk/ua8Ep7JISSJ1t9CWiYmysxitrqZxWvsT4OiuXbRtXb7mirvs6I60mYorsun8NZ68IuUX0nH6FfxPDjfFZNXfXXR6GSUotS7M8/VlVV8Wng/mqlHaXsyDix7661q6xRafXZpyviBKXpcPrd1nZS9i6z+C4E+a3IfJHXXr4PN5fG+G8Nbq4ZRG2cf1vqkXVS+F5OW/xXGMj06++tpf4NF/HcPh8fR4NRGyXmyRSZ3E8vPnzZNsnF9oLsjVRQ5vUIvlIuN9uRkZt/q5Frct9l0PU8DarjHvv6lLi8PXR2bf+j0GFXGMUl0NyJV3XkSoknP+W+79mWEWpJOMu/kqaZ8q5LE5Vvwb6rJYrUZ7dTfyv2M2IsU0+xJEWnFOOnv2GyCQCQAAAEEkAAABhbWpp79jzmZiyxL/AFI/y2+3seme9dDmy6FdBqSTTRYKeiz5Ul1R1QXkreSeNd6UuqfZnfTLekzr6NyWzJRJh+U2xi2lvoZoxgvZGyEG+q6Gca/b9zVmZ2LhQ5sm2MEvDfczaOiMeq8mrNzcfCr9TIsUUvB5vM+Jr8p+jwqiTX/sl0R5nNzoV3uedfPKv3/LXVRMrj02d8UTyOavhtPyrvbN6RQUcVq4ZfPIUnkZU/2SKXK4ldk7jtVV+IxfQ00UzsfyRcthrHfxPjOdxGbeTbyw8RizkprlY1CuL0/JYYnCZSe7Oi9i5ow41xSSWvsWQVONwuSe7Hv6Frj4sa1qKOqFRs0l4Lia1xglFa7nRBuOtGvRlvfYqVY416klGWv3O6uUJR9Kzs+xSVvR3493Tln+bwy2I7YTlhz5Zvmql2fsdqlGcU/D8nNVyXR9OemtGhW/gLo1XPdc38rZzsFmiSItNJrsSAAAAgkgAAABDZI0BX5+GroScF83g48SSf8ADltSj02XUkmnsqOIQux7PVpp9ReUWUd1dT6dGycrKx8Or1MiyMIrvs83k8e4pOLrxcBRf9Wn0NOJ8P5fErvxPE5yk2+3bRLRuzviW/Km6eE1ykn09RroasP4dy8+fr8UtlJvtFvoemwuG4+JBRrj1XnR2JJLS7E7FHn8LjicGyVgwSu9N8rS8nyauFrtnGzmd/P82++z7pOKa6ni/iLgcKct5uPDSkv4mlv9yxZXmMHhMpdcjz10XuNgV1RShHT13NuLXHkTj1OyK1pM2a1xpUe5t5dIyXToC4esSNL2MuUKJEY66jXsZqPkzUH0fUuDCMH311R1VR29+TDpWnKcoxXuyrzONxUnRw+HrWf1eP7k0eijmVYcXPKnCuC7NvuUWXxOfGuJ1Rwoy9CuW+ZruzRhcBzOK2q7iUpNJ9I9kj1uDwvHw4pVx7GbR2URcaYRfdJbMwCAAABBJAAAAAAAMddOnVPwzJgDXGqC/REz14XRfQkIB2AAES1rbNV9Ub6nGaTi/Bua2RpLqgPHZ2JLh17cU3VJ9OnZmcJx5VyvbZ6TPxY5VMoSjvaPJ2U2YN7ps24/pkalV1JvemZxRprnt9X+50VxNago77IyVeuvU2Rh17GjM4hi4Ed2T5pf0R6sDaoR/V0+5X5/GaMR+nU/Wtf6V4OT1eJcZfJXH0cdvr06svuF/DFGKlK755+7MWqo6MHiXGWpZDlVS3/LS0ek4ZwHEwa4pVpyXlltXVGuKjFaS7GZEYqKitRWl9DJPYCWkBIAAAAAQSQAAAAAAAAAAAAAACH2JAEbetLuVvFsGOTQ0mlLvv2LJ9COVae9aA8ZVuFjrkuqZ125VGLVzZViUUu2yy4nwOnNTlCThJ9uVlPV8IN2bvtnOPtKTZrRwy4plcRl6PDaJRh2dj/0WPC/hZ8yvzJ89nu+56DB4dj4lajXCK17I7H9jO1WqjHqohGEIpa8m0lIBELfl7JAAEkIkAAAAAAAAAAAAAAAAAAAI0CQBAJAENbI6+TIAYr/AASSAIA0NAANf9sa/wC2AA1/2xoCQAAAAAAAAAAAAAAAAAAAAAAAAAAAAAAAAAAAAAAAAAAAAAAAAAAAAAAAAAAAAAAAAAAAAAAAAAAAAAAAAAAAAAAAAAAAAAAAAAAAAAAAAAAAAAAAAAAAAAAAAAAAAAAAf//Z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8162925" y="8477250"/>
          <a:ext cx="2143125" cy="214312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39</xdr:row>
      <xdr:rowOff>0</xdr:rowOff>
    </xdr:from>
    <xdr:to>
      <xdr:col>11</xdr:col>
      <xdr:colOff>228600</xdr:colOff>
      <xdr:row>46</xdr:row>
      <xdr:rowOff>155574</xdr:rowOff>
    </xdr:to>
    <xdr:sp macro="" textlink="">
      <xdr:nvSpPr>
        <xdr:cNvPr id="1029" name="AutoShape 5" descr="data:image/jpeg;base64,/9j/4AAQSkZJRgABAQAAAQABAAD/2wBDAAkGBwgHBgkIBwgKCgkLDRYPDQwMDRsUFRAWIB0iIiAdHx8kKDQsJCYxJx8fLT0tMTU3Ojo6Iys/RD84QzQ5Ojf/2wBDAQoKCg0MDRoPDxo3JR8lNzc3Nzc3Nzc3Nzc3Nzc3Nzc3Nzc3Nzc3Nzc3Nzc3Nzc3Nzc3Nzc3Nzc3Nzc3Nzc3Nzf/wAARCADhAOEDASIAAhEBAxEB/8QAGwABAAIDAQEAAAAAAAAAAAAAAAEFAgMEBgf/xAAyEAACAgIABQIEBAcAAwAAAAAAAQIDBBEFEiExQRNRBiJhcRQyQoEjM1KRocHwFVOC/8QAFwEBAQEBAAAAAAAAAAAAAAAAAAECA//EABoRAQEBAAMBAAAAAAAAAAAAAAABEQIhMUH/2gAMAwEAAhEDEQA/APuIAAAAAAAAAAAAAAAAAAAAAAAAAAAAAAAAAAAAAAAAAAAAAAAAAAAAAAAAAAAAAAAAAAAAAAAAAAAAAAAIGwAGydkACQQAJI2gRp72BkCOw8gSCABIIAEggASCABIIAEggbAkEbJAAAAAAAAAgBgACHvZqttrpXNbYo692Bub0Q2l36FFxD4kx6fkx16svozz+bxnNzG05+nD2RcMeuzOMYWKvmtUpf0x7lBl/EWXfPlxoctfvrqUlcJN+Zv8AvsssTh91q29xibnGC74Rk32yStnzbXuWCyvRuVd3RPtLwc/DcOGPBNS3LR2348cilwkte2vBmzBv2vck4MO6Vc3j375o7035R3Lr1XYyJBEjRlZePiVueRbGEUt7b6gdD+hruvqojzW2Rivds8pxT4xjFuvh8Od9ud+Dzl+VlcRt9TJub12S6IGPpdWZjXfy7oy+zNyafk8jwJcslvbSL5ynRPng+eD/ADfQtgsQYVzjZWpQe9mS87IJAAAAASCCQAAAAADGT0cufnU4NDuyJcsV2XlnVI8t8cYV1+JG+t7hW9yj/sDVnfFkrNww60t/qfgo8jLyMiTnkXSkv6d7NPDsS/LilXFJedl7hcEqqandJykvG+hucVvSmoqtu6VV637otMbgs56lkTet9Yl5VjwglywUUvoblHT7s1Ia5KMOmhJQgvvo6ox6metdRv8AuXUbK+mjspsTWm/3OCMtM2wlp7M0bszGV8U02pJ7TRrxch9abVqcen3R0wsTXU58vGdi9Wt6sj1X1OYqfjHjVnB8Kt0xTsslypvwfP7snKz5+rl3Ss2/yyfRfY+i8RxKuNYMsfJjq2G9P2Z4+jhTwMp05W5Pxr2Cy45cXEndr04Pl8tl1hcMjBLnfN9Gjro5Na5VFdkkdUI6Xc3IV0YcYVJRjFRLOvS1r8r7/UqYy8Hbi38r5Zdi4jbOMsOXqx61N/Ml4O2Fimk11T9jFJTi1LrF+DkcZ4MnOL56X3Xsc6LEGFVisimn3MwAAAAACQQSAAAEM1XVRsrlCSTjJaezayNPTQHlMjE/8de+WOqpPsvB2UTTSj577LXNxY30uMtMoIc+Nc6rV9mb40WsWml7GRz1Wb1rsbts2JaMSW9gk7AlMgCjfXPSXU665c3Ur4tm+qW/JmwRm4821dT0nHul+pexX52LDiVDlGKVsP2aZdxe9afbucWXTKqf4jH/APqK8mB5WuUqLHTa2mn035O6ufMuvQ6+I4dWdj+rVHVqe/sVFFk1P0rPzx9+hqLVjvf3N0OyNEHzNaOmuuTa6GtR24l3K9SbaZ3NRlHXRp+5WOdOND1cixQhHu2yoy/innbp4VVKyT7T10M0WUcuOHxL8KnuM3tL2Lnr3WjyPCcK2OQ83il8Yzl1W2eppyse1bqsjJfRmBuXXvokiPVdCSgAAAAAkAACCSAIaTXUreLYTvr5q1866x+5Zv6mElzxcf8AIg8zjXNfJPpJdHs74y5tMw4rhNS9apPcerS8nNj3uUd+PJ0lFhvoQ3tGuL2kbEk/ua8Ep7JISSJ1t9CWiYmysxitrqZxWvsT4OiuXbRtXb7mirvs6I60mYorsun8NZ68IuUX0nH6FfxPDjfFZNXfXXR6GSUotS7M8/VlVV8Wng/mqlHaXsyDix7661q6xRafXZpyviBKXpcPrd1nZS9i6z+C4E+a3IfJHXXr4PN5fG+G8Nbq4ZRG2cf1vqkXVS+F5OW/xXGMj06++tpf4NF/HcPh8fR4NRGyXmyRSZ3E8vPnzZNsnF9oLsjVRQ5vUIvlIuN9uRkZt/q5Frct9l0PU8DarjHvv6lLi8PXR2bf+j0GFXGMUl0NyJV3XkSoknP+W+79mWEWpJOMu/kqaZ8q5LE5Vvwb6rJYrUZ7dTfyv2M2IsU0+xJEWnFOOnv2GyCQCQAAAEEkAAABhbWpp79jzmZiyxL/AFI/y2+3seme9dDmy6FdBqSTTRYKeiz5Ul1R1QXkreSeNd6UuqfZnfTLekzr6NyWzJRJh+U2xi2lvoZoxgvZGyEG+q6Gca/b9zVmZ2LhQ5sm2MEvDfczaOiMeq8mrNzcfCr9TIsUUvB5vM+Jr8p+jwqiTX/sl0R5nNzoV3uedfPKv3/LXVRMrj02d8UTyOavhtPyrvbN6RQUcVq4ZfPIUnkZU/2SKXK4ldk7jtVV+IxfQ00UzsfyRcthrHfxPjOdxGbeTbyw8RizkprlY1CuL0/JYYnCZSe7Oi9i5ow41xSSWvsWQVONwuSe7Hv6Frj4sa1qKOqFRs0l4Lia1xglFa7nRBuOtGvRlvfYqVY416klGWv3O6uUJR9Kzs+xSVvR3493Tln+bwy2I7YTlhz5Zvmql2fsdqlGcU/D8nNVyXR9OemtGhW/gLo1XPdc38rZzsFmiSItNJrsSAAAAgkgAAABDZI0BX5+GroScF83g48SSf8ADltSj02XUkmnsqOIQux7PVpp9ReUWUd1dT6dGycrKx8Or1MiyMIrvs83k8e4pOLrxcBRf9Wn0NOJ8P5fErvxPE5yk2+3bRLRuzviW/Km6eE1ykn09RroasP4dy8+fr8UtlJvtFvoemwuG4+JBRrj1XnR2JJLS7E7FHn8LjicGyVgwSu9N8rS8nyauFrtnGzmd/P82++z7pOKa6ni/iLgcKct5uPDSkv4mlv9yxZXmMHhMpdcjz10XuNgV1RShHT13NuLXHkTj1OyK1pM2a1xpUe5t5dIyXToC4esSNL2MuUKJEY66jXsZqPkzUH0fUuDCMH311R1VR29+TDpWnKcoxXuyrzONxUnRw+HrWf1eP7k0eijmVYcXPKnCuC7NvuUWXxOfGuJ1Rwoy9CuW+ZruzRhcBzOK2q7iUpNJ9I9kj1uDwvHw4pVx7GbR2URcaYRfdJbMwCAAABBJAAAAAAAMddOnVPwzJgDXGqC/REz14XRfQkIB2AAES1rbNV9Ub6nGaTi/Bua2RpLqgPHZ2JLh17cU3VJ9OnZmcJx5VyvbZ6TPxY5VMoSjvaPJ2U2YN7ps24/pkalV1JvemZxRprnt9X+50VxNago77IyVeuvU2Rh17GjM4hi4Ed2T5pf0R6sDaoR/V0+5X5/GaMR+nU/Wtf6V4OT1eJcZfJXH0cdvr06svuF/DFGKlK755+7MWqo6MHiXGWpZDlVS3/LS0ek4ZwHEwa4pVpyXlltXVGuKjFaS7GZEYqKitRWl9DJPYCWkBIAAAAAQSQAAAAAAAAAAAAAACH2JAEbetLuVvFsGOTQ0mlLvv2LJ9COVae9aA8ZVuFjrkuqZ125VGLVzZViUUu2yy4nwOnNTlCThJ9uVlPV8IN2bvtnOPtKTZrRwy4plcRl6PDaJRh2dj/0WPC/hZ8yvzJ89nu+56DB4dj4lajXCK17I7H9jO1WqjHqohGEIpa8m0lIBELfl7JAAEkIkAAAAAAAAAAAAAAAAAAAI0CQBAJAENbI6+TIAYr/AASSAIA0NAANf9sa/wC2AA1/2xoCQAAAAAAAAAAAAAAAAAAAAAAAAAAAAAAAAAAAAAAAAAAAAAAAAAAAAAAAAAAAAAAAAAAAAAAAAAAAAAAAAAAAAAAAAAAAAAAAAAAAAAAAAAAAAAAAAAAAAAAAAAAAAAAAf//Z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8924925" y="7839075"/>
          <a:ext cx="1752600" cy="1752600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44</xdr:row>
      <xdr:rowOff>0</xdr:rowOff>
    </xdr:from>
    <xdr:to>
      <xdr:col>15</xdr:col>
      <xdr:colOff>190500</xdr:colOff>
      <xdr:row>51</xdr:row>
      <xdr:rowOff>193675</xdr:rowOff>
    </xdr:to>
    <xdr:sp macro="" textlink="">
      <xdr:nvSpPr>
        <xdr:cNvPr id="1030" name="rg_hi" descr="data:image/jpeg;base64,/9j/4AAQSkZJRgABAQAAAQABAAD/2wCEAAkGBhAPDw8PEA8PDw8PDw0NDw8PDw8NDw0PFBAVFBQQFBQXHCYeFxkjGRQUHy8gIycpLCwsFR4xNTAqNSYrLCkBCQoKDgwNFA8PFCkYFBgpKSkpKSkpKSkpKSkpKTYpKikpKSkpKSkpKSkpKSkpNikpKSkpKSkpKSkpKSkpKSkpKf/AABEIAMIBBAMBIgACEQEDEQH/xAAbAAADAAMBAQAAAAAAAAAAAAAAAQIDBAYFB//EAD8QAAIBAgEGCgcHBAMBAAAAAAABAgMRBAYSITFRkQUTFkFSU3GSodEUFSJhgaKxMkJiY4Lh8FRzwfFyssIj/8QAGAEBAQEBAQAAAAAAAAAAAAAAAAECBAP/xAAdEQEBAQACAgMAAAAAAAAAAAAAEQECAyIxEiFB/9oADAMBAAIRAxEAPwD4eAGR4adr5srbbM2RjAeaPNIIHYuxVgMagUolITkQKyEFwAAENAAAAAADAQNAO4CAAAVgQwALikNIYCiAxAAAAAIYAIAAAAAA9+lhIQ1Jdr0s18TwjbRHsznq+BhxvCGd7Mfs872mnOotOjnMZxvt2dndnHx4Cel3vp5yFrS99hOTeg3aFKMPalpls5kb36c3HjvLSq4GUVfWtqNVs2K+OctC1bkawyr2fHN8Q2IYg8wAWGAgsOwAIBgAh2BIAAQwAQDQAILAMASAYrAAWGFgJsIoQAAgAAC4AAAAFX7AhC/YXUjGL0aTG5N9mwq7k9syqRjq0vaYpzb1kjC7y/DAVwIydwBIYAIYAIB2ABWCxQgAQDAQDsIAAAAAQDALACRWaArDsAN6AqGxAAQCHYQCAdgAQABBQDEaAAWHYgLDsAwEMYwJsb+F4Cr1YKcKblF3Sd4q9tdrsw4LByrVI04LTJpdi53uPoKpRhGNOGiNOKivgTdHFrJfFdU+9DzDkri+pffp+Z28HcypAcFyWxfUvv0/MXJXF9Q+9DzPoKiUoAfPOSuL6iXeh5hyVxfUS70PM+iZgZgo+eclsX1Eu9DzJ5L4vqJb4eZ9EzQzRR875L4vqJ74+YuTGL6ie+PmfQ80WaKPnqyZxf8ATz+XzB5NYv8Ap5/L5n0FxJcRRwUcnMV1E/l8weT2K6ifh5nduJLiSjheT2K6ifh5mjicPKm3CcXGS1xetH0VxPAyw4PzowxEVqtTqf8AmX+Nwo5JoRTYmzQVgGxEBYTQxAIBgBQABoNAA0QIYx2AR7uS/Asa8p1KivSp6LalOWz4L6o8WFNyaildyaSS1tvQkfQqVCOEw0abss2LnUe165Pf9CaqMLgadKTlThGDateK022G3Glf4mrwdNzpxnJWlNZzWy+pbj0aKIiIYN7TIsG9qNmJkZBr08LLajL6KzLBlqZRg9GkHosvcbGePOA1fRpB6M/cbWcFxRqPDSF6LI27izgNR4WRjlhpG85kNgaLw0heiyN8LAefLDNK5r1qN4yhJKUZK0ovU0ezm3TW00KkAOdr5JUZ05qnFwqpNwedJpvY0zipRabTVmtDWx7D6RhsXatOm9cM2a/FCV14NHLZY8GcVX4yK9iteWjmmvtL6P4jNHPgNiNBAAECAAAuwAhooLFJAgCgAYAe5kdg+MxSk9VKLqfq1L6+B7vDdTjasKC+/LPqe6lF6vizSyGhbj5/24/9m/8AB6dDCWq1Kj1yUIr3RS1b7mdRuQVkbdGNka8FpNyJBUClpBIyKIAhhYqxQhgMBAVYLASS0XYTRBNgzCrDAxNAW0SkUOBgxUNPbpNhImvG8ewDm+Go8XOlieaL4up/blob+Dsy8ocHx2Dn0qV6kf06X8tz0MZhlUhOnLVKLRq4SnJYfi56ZcXmS97zWgPmzAJKwFEiKJYCGAAZLAGsGUMLkgA7jsJDTA7bI+hm4Wc39+ctySX1uepFE4LDcThqVJ/azVndr0vxZkijIz0Ic5tJGOlHQZkiKqES7AkMqBIdgKQCsFirAArDsMYE2E4lgwMdgKaJaATiTYoQBFFWvo2klIDQqRs+wwRjdtG9jIab7TSpv2u3QQfMcVSzZzjsnJbmYUetlLhuLxVVc0mqi7JK/wBbnlWNKliKYmESAABdxXGBQAA0gCx6mTWB47E0017MHxkuyOrxseW2drkdg+LoTrNe1Ufs/wDCOrxuTR7WIneXuWgeHhdmCJvYaFl2mRnii4kopBWRSGmQhoIyXQ7ohDAtND0EWHYUWrD0EDsBYaCbBmgUSwsJoCWSxyRDQFXHcxWGhQYpXj2aTzZaPqeotm082tGza2Miuby4wV40q65v/nLseleN95yDPpWNwqr0KlJ63F29z1xe8+ayi1dNWabT7TWCRMYmUIYgCKQExZSNBpA2JsCAOz4O4fkqVNRhBRUVFKz0WVtpxlz0eCcTZuD59K7edAdYsoJ9CHiWso59CHieKpDzhEe4spJdXDezIsppdXHvM8DOHnFmFdAsp31S7z8illP+Uu9+xz6kPOEK6FZT/lfP+xXKddU+/wDsc7nDzhCujWU8eqfeXkVynh1Uu8jm7juSFdKsp6fVz3xKWU9Pq5/KcxnDuJg6flPS6E/l8wWU1Lo1Ny8zmLiuIV1PKWjsqbl5i5SUPzO7+5y1xXEK6rlFh/x90Xr/AA+2XdZyrkS5EiupnlFh19991k8pMP1j7sjjqs9JicjI7ZZSYfrF3ZeRiqcNYaWnjVul5HGOQnIiuyjwrh09FaPj5HEZRwprETlTkpQqWqaOaT1rfp+JbkeVVq50m/5Y1gRI7klAMQwiIGS5jRSNBgA0ABfYAED4+XSlvYekT6ct7EFgKWIn05b2P0qp05b2TmhYCljKnWS3lLHVeslvIzUJRKMvrCr1kvAfrKt03uRizAUCDP60rdPwj5Fw4VrdJd2Jr8UbEMPo0imYt8K1uku6heuK22L/AEmN0SeJuKsZ/XVXZDc/MpcNVdkNz8zXVAOJFI2PXdTox+bzH66n0Y72a0qJMqQpG367n0I72J8NS6C3s05wsiFG4SNqXCjf3fEn1l+HxNVA4kg2vWP4XvD1itj8DUsKwg2a2MurJNXNVMdhFFIQXAAsBNxkDAYGgDEBA7ggFe4DuMSQwGMVwuAANhYBjjbUFh5hBmhCz7NOkzJbNJjVJySX+i4Us1a/eTW8OXvMdjI5IntCk9v8YKVxt3FawCsRJ6TI1ZGIJpMxMyMgqMdh2HJiuES0JopklQCAAATG2JgIBABkABGgwBIbIEMSQyAGAACGAWAaYxDQFIuKuyYmSn9SLjKv5Yp6RXJ0kbFrA3cdtpMnsAdv9hEi5QBUZjkxtiYTUSZKKkJLQVlDJTLZDRQyWguTKYQMnOFcAHcQF0qWcwIA2vR4+8CUYQADehoGICBggAAAAIGhoAAoSAAMtMyoYEXFLmMktSACa3jEyGAALnBABUKQhAERIcdS7BgEQzHIABrGxABUDAAADJh/tIAKNl6wADCv/9k=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11210925" y="8982075"/>
          <a:ext cx="2476500" cy="184785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238125</xdr:colOff>
      <xdr:row>17</xdr:row>
      <xdr:rowOff>161926</xdr:rowOff>
    </xdr:from>
    <xdr:to>
      <xdr:col>11</xdr:col>
      <xdr:colOff>466725</xdr:colOff>
      <xdr:row>26</xdr:row>
      <xdr:rowOff>47626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163050" y="4114801"/>
          <a:ext cx="1752600" cy="175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625999</xdr:colOff>
      <xdr:row>49</xdr:row>
      <xdr:rowOff>114300</xdr:rowOff>
    </xdr:from>
    <xdr:to>
      <xdr:col>9</xdr:col>
      <xdr:colOff>638174</xdr:colOff>
      <xdr:row>56</xdr:row>
      <xdr:rowOff>31750</xdr:rowOff>
    </xdr:to>
    <xdr:pic>
      <xdr:nvPicPr>
        <xdr:cNvPr id="1034" name="rg_hi" descr="https://encrypted-tbn3.google.com/images?q=tbn:ANd9GcS_hMcCOZJYx7ZaIkFLG6e-kMkh_IoYgRf8LK7q80_h7jlVHznw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503049" y="10296525"/>
          <a:ext cx="2060051" cy="15430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751072</xdr:colOff>
      <xdr:row>74</xdr:row>
      <xdr:rowOff>171451</xdr:rowOff>
    </xdr:from>
    <xdr:to>
      <xdr:col>8</xdr:col>
      <xdr:colOff>752473</xdr:colOff>
      <xdr:row>78</xdr:row>
      <xdr:rowOff>165101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8122" y="15582901"/>
          <a:ext cx="1287277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51771</xdr:colOff>
      <xdr:row>68</xdr:row>
      <xdr:rowOff>114300</xdr:rowOff>
    </xdr:from>
    <xdr:to>
      <xdr:col>10</xdr:col>
      <xdr:colOff>266700</xdr:colOff>
      <xdr:row>73</xdr:row>
      <xdr:rowOff>264584</xdr:rowOff>
    </xdr:to>
    <xdr:pic>
      <xdr:nvPicPr>
        <xdr:cNvPr id="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14696" y="14182725"/>
          <a:ext cx="1738929" cy="1285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219075</xdr:colOff>
      <xdr:row>82</xdr:row>
      <xdr:rowOff>28575</xdr:rowOff>
    </xdr:from>
    <xdr:to>
      <xdr:col>11</xdr:col>
      <xdr:colOff>714375</xdr:colOff>
      <xdr:row>87</xdr:row>
      <xdr:rowOff>123825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144000" y="16744950"/>
          <a:ext cx="2019300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866774</xdr:colOff>
      <xdr:row>84</xdr:row>
      <xdr:rowOff>47625</xdr:rowOff>
    </xdr:from>
    <xdr:to>
      <xdr:col>7</xdr:col>
      <xdr:colOff>447674</xdr:colOff>
      <xdr:row>91</xdr:row>
      <xdr:rowOff>242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876924" y="17230725"/>
          <a:ext cx="14763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357187</xdr:colOff>
      <xdr:row>0</xdr:row>
      <xdr:rowOff>9525</xdr:rowOff>
    </xdr:from>
    <xdr:to>
      <xdr:col>10</xdr:col>
      <xdr:colOff>598358</xdr:colOff>
      <xdr:row>6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311187" y="9525"/>
          <a:ext cx="1765171" cy="1600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289560</xdr:colOff>
          <xdr:row>0</xdr:row>
          <xdr:rowOff>15240</xdr:rowOff>
        </xdr:from>
        <xdr:to>
          <xdr:col>8</xdr:col>
          <xdr:colOff>297180</xdr:colOff>
          <xdr:row>6</xdr:row>
          <xdr:rowOff>15240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38100</xdr:rowOff>
    </xdr:from>
    <xdr:to>
      <xdr:col>4</xdr:col>
      <xdr:colOff>457200</xdr:colOff>
      <xdr:row>41</xdr:row>
      <xdr:rowOff>179087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43500"/>
          <a:ext cx="6657975" cy="12839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45</xdr:row>
      <xdr:rowOff>28575</xdr:rowOff>
    </xdr:from>
    <xdr:to>
      <xdr:col>1</xdr:col>
      <xdr:colOff>752475</xdr:colOff>
      <xdr:row>52</xdr:row>
      <xdr:rowOff>20493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7038975"/>
          <a:ext cx="1990725" cy="13254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428625</xdr:colOff>
      <xdr:row>44</xdr:row>
      <xdr:rowOff>28576</xdr:rowOff>
    </xdr:from>
    <xdr:to>
      <xdr:col>3</xdr:col>
      <xdr:colOff>838200</xdr:colOff>
      <xdr:row>52</xdr:row>
      <xdr:rowOff>20305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0" y="6848476"/>
          <a:ext cx="2276475" cy="151572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361950</xdr:colOff>
      <xdr:row>42</xdr:row>
      <xdr:rowOff>19050</xdr:rowOff>
    </xdr:from>
    <xdr:to>
      <xdr:col>8</xdr:col>
      <xdr:colOff>28575</xdr:colOff>
      <xdr:row>51</xdr:row>
      <xdr:rowOff>147376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91225" y="6457950"/>
          <a:ext cx="2714625" cy="1842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79305</xdr:colOff>
      <xdr:row>62</xdr:row>
      <xdr:rowOff>180975</xdr:rowOff>
    </xdr:from>
    <xdr:to>
      <xdr:col>1</xdr:col>
      <xdr:colOff>1010698</xdr:colOff>
      <xdr:row>71</xdr:row>
      <xdr:rowOff>9524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305" y="10125075"/>
          <a:ext cx="2331568" cy="15430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1114425</xdr:colOff>
      <xdr:row>63</xdr:row>
      <xdr:rowOff>19050</xdr:rowOff>
    </xdr:from>
    <xdr:to>
      <xdr:col>3</xdr:col>
      <xdr:colOff>147917</xdr:colOff>
      <xdr:row>71</xdr:row>
      <xdr:rowOff>32812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14600" y="10153650"/>
          <a:ext cx="2310092" cy="153776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1133475</xdr:colOff>
      <xdr:row>63</xdr:row>
      <xdr:rowOff>7742</xdr:rowOff>
    </xdr:from>
    <xdr:to>
      <xdr:col>6</xdr:col>
      <xdr:colOff>390525</xdr:colOff>
      <xdr:row>71</xdr:row>
      <xdr:rowOff>8835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0" y="10142342"/>
          <a:ext cx="2305050" cy="152509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742949</xdr:colOff>
      <xdr:row>62</xdr:row>
      <xdr:rowOff>171450</xdr:rowOff>
    </xdr:from>
    <xdr:to>
      <xdr:col>10</xdr:col>
      <xdr:colOff>56112</xdr:colOff>
      <xdr:row>71</xdr:row>
      <xdr:rowOff>18723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96224" y="10115550"/>
          <a:ext cx="2361163" cy="156177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46"/>
  <sheetViews>
    <sheetView showGridLines="0" topLeftCell="A7" workbookViewId="0">
      <selection activeCell="E12" sqref="E12"/>
    </sheetView>
  </sheetViews>
  <sheetFormatPr baseColWidth="10" defaultColWidth="11.44140625" defaultRowHeight="14.4" x14ac:dyDescent="0.3"/>
  <cols>
    <col min="1" max="1" width="27.5546875" style="26" customWidth="1"/>
    <col min="2" max="16384" width="11.44140625" style="26"/>
  </cols>
  <sheetData>
    <row r="1" spans="1:4" ht="31.2" x14ac:dyDescent="0.6">
      <c r="A1" s="25" t="s">
        <v>157</v>
      </c>
    </row>
    <row r="2" spans="1:4" ht="18" x14ac:dyDescent="0.35">
      <c r="A2" s="27" t="s">
        <v>144</v>
      </c>
      <c r="B2" s="27" t="s">
        <v>145</v>
      </c>
    </row>
    <row r="3" spans="1:4" ht="18" x14ac:dyDescent="0.35">
      <c r="A3" s="27" t="s">
        <v>146</v>
      </c>
      <c r="B3" s="27" t="s">
        <v>147</v>
      </c>
    </row>
    <row r="4" spans="1:4" ht="18" x14ac:dyDescent="0.35">
      <c r="A4" s="27"/>
      <c r="B4" s="27" t="s">
        <v>148</v>
      </c>
    </row>
    <row r="5" spans="1:4" ht="18" x14ac:dyDescent="0.35">
      <c r="B5" s="27" t="s">
        <v>149</v>
      </c>
    </row>
    <row r="6" spans="1:4" ht="18" x14ac:dyDescent="0.35">
      <c r="A6" s="27" t="s">
        <v>185</v>
      </c>
      <c r="B6" s="28" t="s">
        <v>186</v>
      </c>
    </row>
    <row r="7" spans="1:4" ht="28.8" x14ac:dyDescent="0.55000000000000004">
      <c r="A7" s="29" t="s">
        <v>215</v>
      </c>
    </row>
    <row r="8" spans="1:4" ht="18" x14ac:dyDescent="0.35">
      <c r="A8" s="27" t="s">
        <v>217</v>
      </c>
    </row>
    <row r="9" spans="1:4" ht="18" x14ac:dyDescent="0.35">
      <c r="A9" s="27" t="s">
        <v>218</v>
      </c>
    </row>
    <row r="10" spans="1:4" ht="18.600000000000001" thickBot="1" x14ac:dyDescent="0.4">
      <c r="A10" s="27" t="s">
        <v>234</v>
      </c>
    </row>
    <row r="11" spans="1:4" ht="18.600000000000001" thickBot="1" x14ac:dyDescent="0.4">
      <c r="A11" s="30" t="s">
        <v>236</v>
      </c>
      <c r="B11" s="31"/>
      <c r="C11" s="32">
        <v>1</v>
      </c>
      <c r="D11" s="26" t="s">
        <v>237</v>
      </c>
    </row>
    <row r="12" spans="1:4" ht="18" x14ac:dyDescent="0.35">
      <c r="A12" s="27"/>
      <c r="C12" s="33"/>
    </row>
    <row r="13" spans="1:4" ht="25.8" x14ac:dyDescent="0.5">
      <c r="A13" s="34" t="s">
        <v>228</v>
      </c>
    </row>
    <row r="14" spans="1:4" ht="18" x14ac:dyDescent="0.35">
      <c r="A14" s="27" t="s">
        <v>219</v>
      </c>
    </row>
    <row r="15" spans="1:4" ht="15.6" x14ac:dyDescent="0.3">
      <c r="B15" s="35" t="s">
        <v>244</v>
      </c>
    </row>
    <row r="16" spans="1:4" ht="15.6" x14ac:dyDescent="0.3">
      <c r="B16" s="35" t="s">
        <v>238</v>
      </c>
    </row>
    <row r="17" spans="1:2" ht="15.6" x14ac:dyDescent="0.3">
      <c r="B17" s="35" t="s">
        <v>245</v>
      </c>
    </row>
    <row r="18" spans="1:2" ht="18" x14ac:dyDescent="0.35">
      <c r="A18" s="27" t="s">
        <v>220</v>
      </c>
    </row>
    <row r="19" spans="1:2" ht="15.6" x14ac:dyDescent="0.3">
      <c r="B19" s="35" t="s">
        <v>221</v>
      </c>
    </row>
    <row r="20" spans="1:2" ht="18" x14ac:dyDescent="0.35">
      <c r="A20" s="27" t="s">
        <v>222</v>
      </c>
    </row>
    <row r="21" spans="1:2" ht="15.6" x14ac:dyDescent="0.3">
      <c r="B21" s="35" t="s">
        <v>223</v>
      </c>
    </row>
    <row r="22" spans="1:2" ht="18" x14ac:dyDescent="0.35">
      <c r="A22" s="27" t="s">
        <v>224</v>
      </c>
    </row>
    <row r="23" spans="1:2" ht="15.6" x14ac:dyDescent="0.3">
      <c r="B23" s="35" t="s">
        <v>225</v>
      </c>
    </row>
    <row r="24" spans="1:2" ht="18" x14ac:dyDescent="0.35">
      <c r="A24" s="27" t="s">
        <v>226</v>
      </c>
    </row>
    <row r="25" spans="1:2" ht="15.6" x14ac:dyDescent="0.3">
      <c r="B25" s="35" t="s">
        <v>239</v>
      </c>
    </row>
    <row r="26" spans="1:2" ht="15.6" x14ac:dyDescent="0.3">
      <c r="B26" s="35" t="s">
        <v>240</v>
      </c>
    </row>
    <row r="27" spans="1:2" ht="15.6" x14ac:dyDescent="0.3">
      <c r="B27" s="35" t="s">
        <v>243</v>
      </c>
    </row>
    <row r="28" spans="1:2" ht="15.6" x14ac:dyDescent="0.3">
      <c r="B28" s="35" t="s">
        <v>227</v>
      </c>
    </row>
    <row r="30" spans="1:2" ht="23.4" x14ac:dyDescent="0.45">
      <c r="A30" s="36" t="s">
        <v>229</v>
      </c>
    </row>
    <row r="31" spans="1:2" ht="23.4" x14ac:dyDescent="0.45">
      <c r="A31" s="36"/>
    </row>
    <row r="32" spans="1:2" ht="23.4" x14ac:dyDescent="0.45">
      <c r="A32" s="36"/>
    </row>
    <row r="33" spans="1:1" ht="18" x14ac:dyDescent="0.35">
      <c r="A33" s="37" t="s">
        <v>230</v>
      </c>
    </row>
    <row r="34" spans="1:1" ht="18" x14ac:dyDescent="0.35">
      <c r="A34" s="37"/>
    </row>
    <row r="35" spans="1:1" ht="18" x14ac:dyDescent="0.35">
      <c r="A35" s="37"/>
    </row>
    <row r="36" spans="1:1" ht="18" x14ac:dyDescent="0.35">
      <c r="A36" s="37" t="s">
        <v>235</v>
      </c>
    </row>
    <row r="37" spans="1:1" ht="18" x14ac:dyDescent="0.35">
      <c r="A37" s="37" t="s">
        <v>231</v>
      </c>
    </row>
    <row r="38" spans="1:1" ht="18" x14ac:dyDescent="0.35">
      <c r="A38" s="37" t="s">
        <v>232</v>
      </c>
    </row>
    <row r="39" spans="1:1" ht="18" x14ac:dyDescent="0.35">
      <c r="A39" s="37" t="s">
        <v>233</v>
      </c>
    </row>
    <row r="40" spans="1:1" ht="18" x14ac:dyDescent="0.35">
      <c r="A40" s="37" t="s">
        <v>246</v>
      </c>
    </row>
    <row r="41" spans="1:1" ht="18" x14ac:dyDescent="0.35">
      <c r="A41" s="37" t="s">
        <v>241</v>
      </c>
    </row>
    <row r="42" spans="1:1" ht="18" x14ac:dyDescent="0.35">
      <c r="A42" s="37" t="s">
        <v>242</v>
      </c>
    </row>
    <row r="44" spans="1:1" ht="18" x14ac:dyDescent="0.35">
      <c r="A44" s="37"/>
    </row>
    <row r="45" spans="1:1" ht="18" x14ac:dyDescent="0.35">
      <c r="A45" s="37"/>
    </row>
    <row r="46" spans="1:1" ht="18" x14ac:dyDescent="0.35">
      <c r="A46" s="37"/>
    </row>
  </sheetData>
  <sheetProtection password="CCFB" sheet="1" objects="1" scenarios="1"/>
  <pageMargins left="0.7" right="0.7" top="0.75" bottom="0.75" header="0.3" footer="0.3"/>
  <drawing r:id="rId1"/>
  <legacyDrawing r:id="rId2"/>
  <picture r:id="rId3"/>
  <oleObjects>
    <mc:AlternateContent xmlns:mc="http://schemas.openxmlformats.org/markup-compatibility/2006">
      <mc:Choice Requires="x14">
        <oleObject progId="AcroExch.Document.7" shapeId="2049" r:id="rId4">
          <objectPr defaultSize="0" autoPict="0" r:id="rId5">
            <anchor moveWithCells="1" sizeWithCells="1">
              <from>
                <xdr:col>7</xdr:col>
                <xdr:colOff>449580</xdr:colOff>
                <xdr:row>0</xdr:row>
                <xdr:rowOff>7620</xdr:rowOff>
              </from>
              <to>
                <xdr:col>10</xdr:col>
                <xdr:colOff>304800</xdr:colOff>
                <xdr:row>5</xdr:row>
                <xdr:rowOff>182880</xdr:rowOff>
              </to>
            </anchor>
          </objectPr>
        </oleObject>
      </mc:Choice>
      <mc:Fallback>
        <oleObject progId="AcroExch.Document.7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7"/>
  <sheetViews>
    <sheetView showGridLines="0" showRowColHeaders="0" tabSelected="1" topLeftCell="A25" zoomScaleNormal="100" workbookViewId="0">
      <selection activeCell="A35" sqref="A35"/>
    </sheetView>
  </sheetViews>
  <sheetFormatPr baseColWidth="10" defaultRowHeight="14.4" x14ac:dyDescent="0.3"/>
  <cols>
    <col min="1" max="1" width="49" customWidth="1"/>
    <col min="2" max="2" width="44.44140625" customWidth="1"/>
    <col min="3" max="3" width="15.109375" customWidth="1"/>
    <col min="4" max="4" width="19.5546875" customWidth="1"/>
    <col min="5" max="5" width="18.44140625" customWidth="1"/>
    <col min="6" max="6" width="16.33203125" bestFit="1" customWidth="1"/>
    <col min="7" max="7" width="12.109375" bestFit="1" customWidth="1"/>
    <col min="8" max="8" width="19.33203125" bestFit="1" customWidth="1"/>
  </cols>
  <sheetData>
    <row r="1" spans="1:12" ht="31.2" x14ac:dyDescent="0.6">
      <c r="A1" s="20" t="s">
        <v>253</v>
      </c>
      <c r="B1" s="18"/>
      <c r="C1" s="18"/>
      <c r="D1" s="18"/>
      <c r="E1" s="18"/>
      <c r="F1" s="18"/>
      <c r="G1" s="18"/>
    </row>
    <row r="2" spans="1:12" ht="18" x14ac:dyDescent="0.35">
      <c r="A2" s="19" t="s">
        <v>144</v>
      </c>
      <c r="B2" s="19" t="s">
        <v>145</v>
      </c>
      <c r="C2" s="18"/>
      <c r="D2" s="18"/>
      <c r="E2" s="18"/>
      <c r="F2" s="18"/>
      <c r="G2" s="18"/>
    </row>
    <row r="3" spans="1:12" ht="18" x14ac:dyDescent="0.35">
      <c r="A3" s="19" t="s">
        <v>146</v>
      </c>
      <c r="B3" s="19" t="s">
        <v>147</v>
      </c>
      <c r="C3" s="18"/>
      <c r="D3" s="18"/>
      <c r="E3" s="18"/>
      <c r="F3" s="18"/>
      <c r="G3" s="18"/>
    </row>
    <row r="4" spans="1:12" ht="18" x14ac:dyDescent="0.35">
      <c r="A4" s="19"/>
      <c r="B4" s="19" t="s">
        <v>148</v>
      </c>
      <c r="C4" s="18"/>
      <c r="D4" s="18"/>
      <c r="E4" s="18"/>
      <c r="F4" s="18"/>
      <c r="G4" s="18"/>
    </row>
    <row r="5" spans="1:12" ht="18" x14ac:dyDescent="0.35">
      <c r="A5" s="18"/>
      <c r="B5" s="19" t="s">
        <v>149</v>
      </c>
      <c r="C5" s="18"/>
      <c r="D5" s="18"/>
      <c r="E5" s="18"/>
      <c r="F5" s="18"/>
      <c r="G5" s="18"/>
    </row>
    <row r="6" spans="1:12" ht="20.25" customHeight="1" x14ac:dyDescent="0.35">
      <c r="A6" s="19" t="s">
        <v>185</v>
      </c>
      <c r="B6" s="21" t="s">
        <v>186</v>
      </c>
      <c r="C6" s="18"/>
      <c r="D6" s="18"/>
      <c r="E6" s="18"/>
      <c r="F6" s="18"/>
      <c r="G6" s="18"/>
    </row>
    <row r="7" spans="1:12" x14ac:dyDescent="0.3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</row>
    <row r="8" spans="1:12" ht="15.6" x14ac:dyDescent="0.3">
      <c r="A8" s="40" t="s">
        <v>184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</row>
    <row r="9" spans="1:12" ht="15.6" x14ac:dyDescent="0.3">
      <c r="A9" s="40" t="s">
        <v>174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</row>
    <row r="10" spans="1:12" ht="15.6" x14ac:dyDescent="0.3">
      <c r="A10" s="40" t="s">
        <v>143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2" ht="15.6" x14ac:dyDescent="0.3">
      <c r="A11" s="40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2" x14ac:dyDescent="0.3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2" ht="21" x14ac:dyDescent="0.4">
      <c r="A13" s="41" t="s">
        <v>85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ht="21" x14ac:dyDescent="0.4">
      <c r="A14" s="42" t="s">
        <v>173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</row>
    <row r="15" spans="1:12" ht="21" x14ac:dyDescent="0.4">
      <c r="A15" s="41" t="s">
        <v>248</v>
      </c>
      <c r="B15" s="39"/>
      <c r="C15" s="74"/>
      <c r="D15" s="43"/>
      <c r="E15" s="39"/>
      <c r="F15" s="39"/>
      <c r="G15" s="39"/>
      <c r="H15" s="39"/>
      <c r="I15" s="39"/>
      <c r="J15" s="39"/>
      <c r="K15" s="39"/>
      <c r="L15" s="39"/>
    </row>
    <row r="16" spans="1:12" ht="18" x14ac:dyDescent="0.35">
      <c r="A16" s="44" t="s">
        <v>44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</row>
    <row r="17" spans="1:13" ht="15.6" x14ac:dyDescent="0.3">
      <c r="A17" s="40" t="s">
        <v>249</v>
      </c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39"/>
    </row>
    <row r="18" spans="1:13" ht="15.6" x14ac:dyDescent="0.3">
      <c r="A18" s="40" t="s">
        <v>247</v>
      </c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39"/>
    </row>
    <row r="19" spans="1:13" ht="15.6" x14ac:dyDescent="0.3">
      <c r="A19" s="40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39"/>
    </row>
    <row r="20" spans="1:13" ht="15.6" x14ac:dyDescent="0.3">
      <c r="A20" s="40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3" ht="15.6" x14ac:dyDescent="0.3">
      <c r="A21" s="40" t="s">
        <v>175</v>
      </c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39"/>
    </row>
    <row r="22" spans="1:13" ht="15.6" x14ac:dyDescent="0.3">
      <c r="A22" s="40" t="s">
        <v>43</v>
      </c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3" ht="15.6" x14ac:dyDescent="0.3">
      <c r="A23" s="40" t="s">
        <v>180</v>
      </c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39"/>
    </row>
    <row r="24" spans="1:13" ht="15.6" x14ac:dyDescent="0.3">
      <c r="A24" s="40" t="s">
        <v>181</v>
      </c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39"/>
    </row>
    <row r="25" spans="1:13" ht="15.6" x14ac:dyDescent="0.3">
      <c r="A25" s="40"/>
      <c r="B25" s="40"/>
      <c r="C25" s="46"/>
      <c r="D25" s="46"/>
      <c r="E25" s="46"/>
      <c r="F25" s="46"/>
      <c r="G25" s="46"/>
      <c r="H25" s="46"/>
      <c r="I25" s="39"/>
      <c r="J25" s="39"/>
      <c r="K25" s="39"/>
      <c r="L25" s="39"/>
    </row>
    <row r="26" spans="1:13" ht="21" x14ac:dyDescent="0.4">
      <c r="A26" s="41" t="s">
        <v>45</v>
      </c>
      <c r="B26" s="46"/>
      <c r="C26" s="46"/>
      <c r="D26" s="46"/>
      <c r="E26" s="46"/>
      <c r="F26" s="46"/>
      <c r="G26" s="46"/>
      <c r="H26" s="46"/>
      <c r="I26" s="39"/>
      <c r="J26" s="39"/>
      <c r="K26" s="39"/>
      <c r="L26" s="39"/>
    </row>
    <row r="27" spans="1:13" ht="21" x14ac:dyDescent="0.4">
      <c r="A27" s="46" t="s">
        <v>211</v>
      </c>
      <c r="B27" s="46"/>
      <c r="C27" s="46"/>
      <c r="D27" s="46"/>
      <c r="E27" s="46"/>
      <c r="F27" s="46"/>
      <c r="G27" s="38">
        <v>2000</v>
      </c>
      <c r="H27" s="46" t="s">
        <v>46</v>
      </c>
      <c r="I27" s="39"/>
      <c r="J27" s="39"/>
      <c r="K27" s="39"/>
      <c r="L27" s="39"/>
    </row>
    <row r="28" spans="1:13" ht="21" x14ac:dyDescent="0.4">
      <c r="A28" s="46" t="s">
        <v>212</v>
      </c>
      <c r="B28" s="46"/>
      <c r="C28" s="46"/>
      <c r="D28" s="46"/>
      <c r="E28" s="46"/>
      <c r="F28" s="46"/>
      <c r="G28" s="38">
        <v>10</v>
      </c>
      <c r="H28" s="46" t="s">
        <v>46</v>
      </c>
      <c r="I28" s="39"/>
      <c r="J28" s="39"/>
      <c r="K28" s="39"/>
      <c r="L28" s="39"/>
    </row>
    <row r="29" spans="1:13" ht="18" x14ac:dyDescent="0.35">
      <c r="A29" s="46" t="s">
        <v>254</v>
      </c>
      <c r="B29" s="46"/>
      <c r="C29" s="46"/>
      <c r="D29" s="46"/>
      <c r="E29" s="47">
        <f>G27/1000</f>
        <v>2</v>
      </c>
      <c r="F29" s="48" t="s">
        <v>56</v>
      </c>
      <c r="G29" s="44">
        <f>E29*1.1</f>
        <v>2.2000000000000002</v>
      </c>
      <c r="H29" s="46" t="s">
        <v>46</v>
      </c>
      <c r="I29" s="39"/>
      <c r="J29" s="39"/>
      <c r="K29" s="39"/>
      <c r="L29" s="39"/>
    </row>
    <row r="30" spans="1:13" ht="15.6" x14ac:dyDescent="0.3">
      <c r="A30" s="49"/>
      <c r="B30" s="46"/>
      <c r="C30" s="46"/>
      <c r="D30" s="46"/>
      <c r="E30" s="46"/>
      <c r="F30" s="46"/>
      <c r="G30" s="50"/>
      <c r="H30" s="46"/>
      <c r="I30" s="39"/>
      <c r="J30" s="39"/>
      <c r="K30" s="39"/>
      <c r="L30" s="39"/>
    </row>
    <row r="31" spans="1:13" ht="18" x14ac:dyDescent="0.35">
      <c r="A31" s="46" t="s">
        <v>213</v>
      </c>
      <c r="B31" s="46"/>
      <c r="C31" s="46"/>
      <c r="D31" s="46"/>
      <c r="E31" s="46"/>
      <c r="F31" s="46"/>
      <c r="G31" s="44">
        <f>'AUX1'!E5</f>
        <v>50</v>
      </c>
      <c r="H31" s="46"/>
      <c r="I31" s="39"/>
      <c r="J31" s="39"/>
      <c r="K31" s="39"/>
      <c r="L31" s="39"/>
    </row>
    <row r="32" spans="1:13" ht="18" x14ac:dyDescent="0.35">
      <c r="A32" s="46" t="str">
        <f>IF(G31=1,"Tomar submuestras de 200 gramos, AL AZAR  hasta completar el peso de","Tomar submuestras con el muestreador de aproximadamente…………………………………………...")</f>
        <v>Tomar submuestras con el muestreador de aproximadamente…………………………………………...</v>
      </c>
      <c r="B32" s="46"/>
      <c r="C32" s="46"/>
      <c r="D32" s="46"/>
      <c r="E32" s="44"/>
      <c r="F32" s="44"/>
      <c r="G32" s="44">
        <f>IF(G31=1,".",M32)</f>
        <v>40</v>
      </c>
      <c r="H32" s="46" t="str">
        <f>IF(G32&gt;1,"gramos","Ver peso de la muestra")</f>
        <v>gramos</v>
      </c>
      <c r="I32" s="39"/>
      <c r="J32" s="39"/>
      <c r="K32" s="39"/>
      <c r="L32" s="39"/>
      <c r="M32">
        <f>'AUX1'!F6</f>
        <v>40</v>
      </c>
    </row>
    <row r="33" spans="1:13" ht="18" x14ac:dyDescent="0.35">
      <c r="A33" s="46" t="str">
        <f>IF(E29&gt;3,"Reducir el tamaño por el método de cuarteos (Ver REFERENCIA 1)","Trabajar con la totalidad de la muestra")</f>
        <v>Trabajar con la totalidad de la muestra</v>
      </c>
      <c r="B33" s="46"/>
      <c r="C33" s="46"/>
      <c r="D33" s="46"/>
      <c r="E33" s="46"/>
      <c r="F33" s="46"/>
      <c r="G33" s="44"/>
      <c r="H33" s="46"/>
      <c r="I33" s="39"/>
      <c r="J33" s="39"/>
      <c r="K33" s="39"/>
      <c r="L33" s="39"/>
    </row>
    <row r="34" spans="1:13" ht="18" x14ac:dyDescent="0.35">
      <c r="A34" s="51" t="str">
        <f>IF(G27&lt;1200,"No obstante usted deberá tomar mas submuestras hasta completar","La muestra MINIMA de trabajo será de aproximadamente.....")</f>
        <v>La muestra MINIMA de trabajo será de aproximadamente.....</v>
      </c>
      <c r="B34" s="46"/>
      <c r="C34" s="46"/>
      <c r="D34" s="46"/>
      <c r="E34" s="46"/>
      <c r="F34" s="46"/>
      <c r="G34" s="40">
        <v>2000</v>
      </c>
      <c r="H34" s="46" t="s">
        <v>47</v>
      </c>
      <c r="I34" s="39"/>
      <c r="J34" s="39"/>
      <c r="K34" s="39"/>
      <c r="L34" s="39"/>
    </row>
    <row r="35" spans="1:13" ht="18" x14ac:dyDescent="0.35">
      <c r="A35" s="44" t="s">
        <v>15</v>
      </c>
      <c r="B35" s="39"/>
      <c r="C35" s="39"/>
      <c r="D35" s="40" t="s">
        <v>150</v>
      </c>
      <c r="E35" s="39"/>
      <c r="F35" s="39"/>
      <c r="G35" s="39"/>
      <c r="H35" s="39"/>
      <c r="I35" s="39"/>
      <c r="J35" s="39"/>
      <c r="K35" s="39"/>
      <c r="L35" s="39"/>
    </row>
    <row r="36" spans="1:13" ht="15.6" x14ac:dyDescent="0.3">
      <c r="A36" s="4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3" ht="21" x14ac:dyDescent="0.4">
      <c r="A37" s="40" t="s">
        <v>178</v>
      </c>
      <c r="B37" s="39"/>
      <c r="C37" s="39"/>
      <c r="D37" s="39"/>
      <c r="E37" s="39"/>
      <c r="F37" s="39"/>
      <c r="G37" s="38">
        <v>1500</v>
      </c>
      <c r="H37" s="39" t="s">
        <v>47</v>
      </c>
      <c r="I37" s="39"/>
      <c r="J37" s="39"/>
      <c r="K37" s="39"/>
      <c r="L37" s="39"/>
    </row>
    <row r="38" spans="1:13" ht="21" x14ac:dyDescent="0.4">
      <c r="A38" s="40" t="s">
        <v>176</v>
      </c>
      <c r="B38" s="39"/>
      <c r="C38" s="39"/>
      <c r="D38" s="39"/>
      <c r="E38" s="39"/>
      <c r="F38" s="39"/>
      <c r="G38" s="38">
        <v>220</v>
      </c>
      <c r="H38" s="39" t="s">
        <v>48</v>
      </c>
      <c r="I38" s="39"/>
      <c r="J38" s="39"/>
      <c r="K38" s="39"/>
      <c r="L38" s="39"/>
    </row>
    <row r="39" spans="1:13" ht="18" x14ac:dyDescent="0.35">
      <c r="A39" s="40" t="s">
        <v>153</v>
      </c>
      <c r="B39" s="39"/>
      <c r="C39" s="39"/>
      <c r="D39" s="39"/>
      <c r="E39" s="39"/>
      <c r="F39" s="44" t="str">
        <f>'AUX1'!D22</f>
        <v>GRANDE</v>
      </c>
      <c r="G39" s="52">
        <f>'AUX1'!D23</f>
        <v>6.8181818181818183</v>
      </c>
      <c r="H39" s="46" t="s">
        <v>53</v>
      </c>
      <c r="I39" s="39"/>
      <c r="J39" s="39"/>
      <c r="K39" s="39"/>
      <c r="L39" s="39"/>
    </row>
    <row r="40" spans="1:13" ht="17.399999999999999" x14ac:dyDescent="0.3">
      <c r="A40" s="40" t="s">
        <v>214</v>
      </c>
      <c r="B40" s="39"/>
      <c r="C40" s="39"/>
      <c r="D40" s="39"/>
      <c r="E40" s="39"/>
      <c r="F40" s="39"/>
      <c r="G40" s="39"/>
      <c r="H40" s="39"/>
      <c r="I40" s="39"/>
      <c r="J40" s="53"/>
      <c r="K40" s="39"/>
      <c r="L40" s="39"/>
    </row>
    <row r="41" spans="1:13" ht="21" x14ac:dyDescent="0.4">
      <c r="A41" s="40" t="s">
        <v>177</v>
      </c>
      <c r="B41" s="39"/>
      <c r="C41" s="39"/>
      <c r="D41" s="39"/>
      <c r="E41" s="39"/>
      <c r="F41" s="39"/>
      <c r="G41" s="38">
        <v>670</v>
      </c>
      <c r="H41" s="39" t="s">
        <v>47</v>
      </c>
      <c r="I41" s="39"/>
      <c r="J41" s="39"/>
      <c r="K41" s="39"/>
      <c r="L41" s="39"/>
    </row>
    <row r="42" spans="1:13" ht="15.6" x14ac:dyDescent="0.3">
      <c r="A42" s="40" t="s">
        <v>49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3" ht="18" x14ac:dyDescent="0.35">
      <c r="A43" s="40" t="s">
        <v>182</v>
      </c>
      <c r="B43" s="39"/>
      <c r="C43" s="39"/>
      <c r="D43" s="39"/>
      <c r="E43" s="39"/>
      <c r="F43" s="51" t="str">
        <f>'AUX1'!D33</f>
        <v>VALIDADO</v>
      </c>
      <c r="G43" s="39"/>
      <c r="H43" s="39"/>
      <c r="I43" s="53"/>
      <c r="J43" s="39"/>
      <c r="K43" s="39"/>
      <c r="L43" s="39"/>
    </row>
    <row r="44" spans="1:13" ht="18" x14ac:dyDescent="0.35">
      <c r="A44" s="40" t="s">
        <v>183</v>
      </c>
      <c r="B44" s="39"/>
      <c r="C44" s="39"/>
      <c r="D44" s="39"/>
      <c r="E44" s="39"/>
      <c r="F44" s="51" t="str">
        <f>'AUX1'!D34</f>
        <v>VALIDADO</v>
      </c>
      <c r="G44" s="39"/>
      <c r="H44" s="39"/>
      <c r="I44" s="39"/>
      <c r="J44" s="39"/>
      <c r="K44" s="39"/>
      <c r="L44" s="39"/>
    </row>
    <row r="45" spans="1:13" ht="17.399999999999999" x14ac:dyDescent="0.3">
      <c r="A45" s="40" t="s">
        <v>50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17"/>
    </row>
    <row r="46" spans="1:13" ht="15.6" x14ac:dyDescent="0.3">
      <c r="A46" s="40" t="s">
        <v>151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3" ht="21" x14ac:dyDescent="0.4">
      <c r="A47" s="40" t="s">
        <v>51</v>
      </c>
      <c r="B47" s="39"/>
      <c r="C47" s="39"/>
      <c r="D47" s="39"/>
      <c r="E47" s="39"/>
      <c r="F47" s="39"/>
      <c r="G47" s="38">
        <v>60</v>
      </c>
      <c r="H47" s="39" t="s">
        <v>47</v>
      </c>
      <c r="I47" s="39"/>
      <c r="J47" s="39"/>
      <c r="K47" s="39"/>
      <c r="L47" s="39"/>
    </row>
    <row r="48" spans="1:13" ht="18" x14ac:dyDescent="0.35">
      <c r="A48" s="40" t="s">
        <v>152</v>
      </c>
      <c r="B48" s="39"/>
      <c r="C48" s="39"/>
      <c r="D48" s="54" t="str">
        <f>'AUX1'!D28</f>
        <v>PASA A LA CATEGORIA INFERIOR !!!!</v>
      </c>
      <c r="E48" s="39"/>
      <c r="F48" s="39"/>
      <c r="G48" s="39"/>
      <c r="H48" s="39"/>
      <c r="I48" s="39"/>
      <c r="J48" s="39"/>
      <c r="K48" s="39"/>
      <c r="L48" s="39"/>
    </row>
    <row r="49" spans="1:13" ht="23.4" x14ac:dyDescent="0.45">
      <c r="A49" s="40" t="s">
        <v>52</v>
      </c>
      <c r="B49" s="39"/>
      <c r="C49" s="39"/>
      <c r="D49" s="39"/>
      <c r="E49" s="55" t="str">
        <f>'AUX1'!E29</f>
        <v>MEDIO</v>
      </c>
      <c r="F49" s="39"/>
      <c r="G49" s="39"/>
      <c r="H49" s="39"/>
      <c r="I49" s="39"/>
      <c r="J49" s="39"/>
      <c r="K49" s="39"/>
      <c r="L49" s="39"/>
    </row>
    <row r="50" spans="1:13" x14ac:dyDescent="0.3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3" ht="18" x14ac:dyDescent="0.35">
      <c r="A51" s="44" t="s">
        <v>57</v>
      </c>
      <c r="B51" s="44" t="s">
        <v>172</v>
      </c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3" ht="15.6" x14ac:dyDescent="0.3">
      <c r="A52" s="40" t="s">
        <v>58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3" ht="21" x14ac:dyDescent="0.4">
      <c r="A53" s="40" t="s">
        <v>155</v>
      </c>
      <c r="B53" s="39"/>
      <c r="C53" s="39"/>
      <c r="D53" s="39"/>
      <c r="E53" s="39"/>
      <c r="F53" s="39"/>
      <c r="G53" s="38">
        <v>3</v>
      </c>
      <c r="H53" s="39"/>
      <c r="I53" s="53"/>
      <c r="J53" s="53"/>
      <c r="K53" s="39"/>
      <c r="L53" s="39"/>
      <c r="M53" s="4" t="s">
        <v>64</v>
      </c>
    </row>
    <row r="54" spans="1:13" ht="21" x14ac:dyDescent="0.4">
      <c r="A54" s="40" t="s">
        <v>156</v>
      </c>
      <c r="B54" s="39"/>
      <c r="C54" s="39"/>
      <c r="D54" s="39"/>
      <c r="E54" s="39"/>
      <c r="F54" s="39"/>
      <c r="G54" s="38">
        <v>2</v>
      </c>
      <c r="H54" s="39"/>
      <c r="I54" s="39"/>
      <c r="J54" s="39"/>
      <c r="K54" s="39"/>
      <c r="L54" s="39"/>
      <c r="M54" s="4" t="s">
        <v>65</v>
      </c>
    </row>
    <row r="55" spans="1:13" ht="15.6" x14ac:dyDescent="0.3">
      <c r="A55" s="40" t="s">
        <v>60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4" t="s">
        <v>66</v>
      </c>
    </row>
    <row r="56" spans="1:13" ht="21" x14ac:dyDescent="0.4">
      <c r="A56" s="40" t="s">
        <v>61</v>
      </c>
      <c r="B56" s="39"/>
      <c r="C56" s="39"/>
      <c r="D56" s="39"/>
      <c r="E56" s="39"/>
      <c r="F56" s="39"/>
      <c r="G56" s="38">
        <v>5</v>
      </c>
      <c r="H56" s="39"/>
      <c r="I56" s="39"/>
      <c r="J56" s="39"/>
      <c r="K56" s="39"/>
      <c r="L56" s="39"/>
      <c r="M56" s="4" t="s">
        <v>67</v>
      </c>
    </row>
    <row r="57" spans="1:13" x14ac:dyDescent="0.3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4" t="s">
        <v>68</v>
      </c>
    </row>
    <row r="58" spans="1:13" ht="18" x14ac:dyDescent="0.35">
      <c r="A58" s="40" t="s">
        <v>196</v>
      </c>
      <c r="B58" s="39"/>
      <c r="C58" s="39"/>
      <c r="D58" s="39"/>
      <c r="E58" s="44" t="str">
        <f>'AUX1'!A46</f>
        <v>CALIDAD II</v>
      </c>
      <c r="F58" s="39"/>
      <c r="G58" s="39"/>
      <c r="H58" s="39"/>
      <c r="I58" s="39"/>
      <c r="J58" s="39"/>
      <c r="K58" s="39"/>
      <c r="L58" s="39"/>
      <c r="M58" s="4" t="s">
        <v>69</v>
      </c>
    </row>
    <row r="59" spans="1:13" x14ac:dyDescent="0.3">
      <c r="A59" s="56" t="s">
        <v>191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4" t="s">
        <v>70</v>
      </c>
    </row>
    <row r="60" spans="1:13" ht="18" x14ac:dyDescent="0.35">
      <c r="A60" s="44" t="s">
        <v>62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4" t="s">
        <v>71</v>
      </c>
    </row>
    <row r="61" spans="1:13" ht="15.6" x14ac:dyDescent="0.3">
      <c r="A61" s="45" t="s">
        <v>63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4" t="s">
        <v>72</v>
      </c>
    </row>
    <row r="62" spans="1:13" x14ac:dyDescent="0.3">
      <c r="A62" s="56" t="s">
        <v>85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4" t="s">
        <v>73</v>
      </c>
    </row>
    <row r="63" spans="1:13" x14ac:dyDescent="0.3">
      <c r="A63" s="56" t="s">
        <v>81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4" t="s">
        <v>74</v>
      </c>
    </row>
    <row r="64" spans="1:13" x14ac:dyDescent="0.3">
      <c r="A64" s="56" t="s">
        <v>80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4"/>
    </row>
    <row r="65" spans="1:13" x14ac:dyDescent="0.3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"/>
    </row>
    <row r="66" spans="1:13" x14ac:dyDescent="0.3">
      <c r="A66" s="46" t="s">
        <v>82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3" ht="21" x14ac:dyDescent="0.4">
      <c r="A67" s="46" t="s">
        <v>83</v>
      </c>
      <c r="B67" s="39"/>
      <c r="C67" s="39"/>
      <c r="D67" s="39"/>
      <c r="E67" s="39"/>
      <c r="F67" s="39"/>
      <c r="G67" s="38" t="s">
        <v>67</v>
      </c>
      <c r="H67" s="39"/>
      <c r="I67" s="39"/>
      <c r="J67" s="39"/>
      <c r="K67" s="39"/>
      <c r="L67" s="39"/>
    </row>
    <row r="68" spans="1:13" x14ac:dyDescent="0.3">
      <c r="A68" s="46" t="s">
        <v>84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3" ht="23.4" x14ac:dyDescent="0.45">
      <c r="A69" s="46" t="s">
        <v>189</v>
      </c>
      <c r="B69" s="39"/>
      <c r="C69" s="39"/>
      <c r="D69" s="39"/>
      <c r="E69" s="57" t="str">
        <f>VLOOKUP(G67,'AUX1'!I18:J28,2)</f>
        <v>Ámbar claro</v>
      </c>
      <c r="F69" s="39"/>
      <c r="G69" s="39"/>
      <c r="H69" s="39"/>
      <c r="I69" s="39"/>
      <c r="J69" s="39"/>
      <c r="K69" s="39"/>
      <c r="L69" s="39"/>
    </row>
    <row r="70" spans="1:13" x14ac:dyDescent="0.3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3" x14ac:dyDescent="0.3">
      <c r="A71" s="46" t="s">
        <v>86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3" ht="21" x14ac:dyDescent="0.4">
      <c r="A72" s="46" t="s">
        <v>87</v>
      </c>
      <c r="B72" s="39"/>
      <c r="C72" s="39"/>
      <c r="D72" s="39"/>
      <c r="E72" s="39"/>
      <c r="F72" s="39"/>
      <c r="G72" s="38">
        <v>350</v>
      </c>
      <c r="H72" s="40" t="s">
        <v>47</v>
      </c>
      <c r="I72" s="39"/>
      <c r="J72" s="39"/>
      <c r="K72" s="39"/>
      <c r="L72" s="39"/>
    </row>
    <row r="73" spans="1:13" x14ac:dyDescent="0.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58"/>
      <c r="L73" s="39"/>
    </row>
    <row r="74" spans="1:13" ht="23.4" x14ac:dyDescent="0.45">
      <c r="A74" s="46" t="s">
        <v>188</v>
      </c>
      <c r="B74" s="39"/>
      <c r="C74" s="39"/>
      <c r="D74" s="39"/>
      <c r="E74" s="59">
        <f>100*G72/G41</f>
        <v>52.238805970149251</v>
      </c>
      <c r="F74" s="60" t="s">
        <v>88</v>
      </c>
      <c r="G74" s="39"/>
      <c r="H74" s="39"/>
      <c r="I74" s="39"/>
      <c r="J74" s="39"/>
      <c r="K74" s="39"/>
      <c r="L74" s="39"/>
    </row>
    <row r="75" spans="1:13" ht="18" x14ac:dyDescent="0.35">
      <c r="A75" s="51" t="str">
        <f>IF(E74&lt;50,"ATENCION!! Sus nueces tienen un bajo contenido comestible!!","Contenido Comestible aceptable.")</f>
        <v>Contenido Comestible aceptable.</v>
      </c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</row>
    <row r="76" spans="1:13" ht="23.4" x14ac:dyDescent="0.45">
      <c r="A76" s="41" t="s">
        <v>194</v>
      </c>
      <c r="B76" s="39"/>
      <c r="C76" s="55" t="str">
        <f>'AUX1'!A48</f>
        <v>CALIDAD II (Normas Internacionales)</v>
      </c>
      <c r="D76" s="39"/>
      <c r="E76" s="61"/>
      <c r="F76" s="39"/>
      <c r="G76" s="39"/>
      <c r="H76" s="39"/>
      <c r="I76" s="53"/>
      <c r="J76" s="39"/>
      <c r="K76" s="39"/>
      <c r="L76" s="39"/>
    </row>
    <row r="77" spans="1:13" ht="21" x14ac:dyDescent="0.4">
      <c r="A77" s="44" t="s">
        <v>89</v>
      </c>
      <c r="B77" s="39"/>
      <c r="C77" s="39"/>
      <c r="D77" s="39"/>
      <c r="E77" s="39"/>
      <c r="F77" s="39"/>
      <c r="G77" s="38">
        <v>5.2</v>
      </c>
      <c r="H77" s="39"/>
      <c r="I77" s="53"/>
      <c r="J77" s="39"/>
      <c r="K77" s="39"/>
      <c r="L77" s="39"/>
    </row>
    <row r="78" spans="1:13" ht="15.6" x14ac:dyDescent="0.3">
      <c r="A78" s="40" t="s">
        <v>90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</row>
    <row r="79" spans="1:13" ht="23.4" x14ac:dyDescent="0.45">
      <c r="A79" s="40" t="s">
        <v>187</v>
      </c>
      <c r="B79" s="39"/>
      <c r="C79" s="39"/>
      <c r="D79" s="39"/>
      <c r="E79" s="62">
        <f>G77</f>
        <v>5.2</v>
      </c>
      <c r="F79" s="63" t="s">
        <v>88</v>
      </c>
      <c r="G79" s="39"/>
      <c r="H79" s="39"/>
      <c r="I79" s="39"/>
      <c r="J79" s="39"/>
      <c r="K79" s="39"/>
      <c r="L79" s="39"/>
    </row>
    <row r="80" spans="1:13" x14ac:dyDescent="0.3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</row>
    <row r="81" spans="1:12" ht="18" x14ac:dyDescent="0.35">
      <c r="A81" s="51" t="str">
        <f>IF(E79&gt;5,"ATENCION!! Sus nueces tienen demasiado humedad! Mejorar el secado!","Contenido de humedad aceptable")</f>
        <v>ATENCION!! Sus nueces tienen demasiado humedad! Mejorar el secado!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</row>
    <row r="82" spans="1:12" ht="21" x14ac:dyDescent="0.4">
      <c r="A82" s="41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</row>
    <row r="83" spans="1:12" ht="21" x14ac:dyDescent="0.4">
      <c r="A83" s="41" t="s">
        <v>91</v>
      </c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</row>
    <row r="84" spans="1:12" ht="15.6" x14ac:dyDescent="0.3">
      <c r="A84" s="40" t="s">
        <v>93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</row>
    <row r="85" spans="1:12" ht="15.6" x14ac:dyDescent="0.3">
      <c r="A85" s="40" t="s">
        <v>154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2" ht="15.6" x14ac:dyDescent="0.3">
      <c r="A86" s="40" t="s">
        <v>92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</row>
    <row r="87" spans="1:12" x14ac:dyDescent="0.3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</row>
    <row r="88" spans="1:12" x14ac:dyDescent="0.3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</row>
    <row r="89" spans="1:12" ht="21" x14ac:dyDescent="0.4">
      <c r="A89" s="41" t="s">
        <v>197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</row>
    <row r="90" spans="1:12" ht="18" x14ac:dyDescent="0.35">
      <c r="A90" s="64" t="s">
        <v>209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</row>
    <row r="91" spans="1:12" ht="18" x14ac:dyDescent="0.35">
      <c r="A91" s="64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</row>
    <row r="92" spans="1:12" ht="25.8" x14ac:dyDescent="0.5">
      <c r="A92" s="65"/>
      <c r="B92" s="66" t="s">
        <v>210</v>
      </c>
      <c r="C92" s="67"/>
      <c r="D92" s="67"/>
      <c r="E92" s="67"/>
      <c r="F92" s="39"/>
      <c r="G92" s="39"/>
      <c r="H92" s="39"/>
      <c r="I92" s="39"/>
      <c r="J92" s="39"/>
      <c r="K92" s="39"/>
      <c r="L92" s="39"/>
    </row>
    <row r="93" spans="1:12" ht="18" x14ac:dyDescent="0.35">
      <c r="A93" s="65"/>
      <c r="B93" s="67"/>
      <c r="C93" s="67"/>
      <c r="D93" s="67"/>
      <c r="E93" s="67"/>
      <c r="F93" s="39"/>
      <c r="G93" s="39"/>
      <c r="H93" s="39"/>
      <c r="I93" s="39"/>
      <c r="J93" s="39"/>
      <c r="K93" s="39"/>
      <c r="L93" s="39"/>
    </row>
    <row r="94" spans="1:12" ht="18.75" customHeight="1" x14ac:dyDescent="0.4">
      <c r="A94" s="68" t="s">
        <v>198</v>
      </c>
      <c r="B94" s="67"/>
      <c r="C94" s="77"/>
      <c r="D94" s="70"/>
      <c r="E94" s="67"/>
      <c r="F94" s="39"/>
      <c r="G94" s="39"/>
      <c r="H94" s="39"/>
      <c r="I94" s="39"/>
      <c r="J94" s="39"/>
      <c r="K94" s="39"/>
      <c r="L94" s="39"/>
    </row>
    <row r="95" spans="1:12" ht="21" x14ac:dyDescent="0.4">
      <c r="A95" s="68" t="s">
        <v>199</v>
      </c>
      <c r="B95" s="67"/>
      <c r="C95" s="77"/>
      <c r="D95" s="70"/>
      <c r="E95" s="67"/>
      <c r="F95" s="39"/>
      <c r="G95" s="39"/>
      <c r="H95" s="39"/>
      <c r="I95" s="39"/>
      <c r="J95" s="39"/>
      <c r="K95" s="39"/>
      <c r="L95" s="39"/>
    </row>
    <row r="96" spans="1:12" ht="21" x14ac:dyDescent="0.4">
      <c r="A96" s="68" t="s">
        <v>208</v>
      </c>
      <c r="B96" s="67"/>
      <c r="C96" s="69">
        <f>G27</f>
        <v>2000</v>
      </c>
      <c r="D96" s="70" t="s">
        <v>35</v>
      </c>
      <c r="E96" s="67"/>
      <c r="F96" s="39"/>
      <c r="G96" s="39"/>
      <c r="H96" s="39"/>
      <c r="I96" s="39"/>
      <c r="J96" s="39"/>
      <c r="K96" s="39"/>
      <c r="L96" s="39"/>
    </row>
    <row r="97" spans="1:12" ht="21" x14ac:dyDescent="0.4">
      <c r="A97" s="68" t="s">
        <v>202</v>
      </c>
      <c r="B97" s="67"/>
      <c r="C97" s="77"/>
      <c r="D97" s="70"/>
      <c r="E97" s="67"/>
      <c r="F97" s="39"/>
      <c r="G97" s="39"/>
      <c r="H97" s="39"/>
      <c r="I97" s="39"/>
      <c r="J97" s="39"/>
      <c r="K97" s="39"/>
      <c r="L97" s="39"/>
    </row>
    <row r="98" spans="1:12" ht="21" x14ac:dyDescent="0.4">
      <c r="A98" s="68" t="s">
        <v>200</v>
      </c>
      <c r="B98" s="67"/>
      <c r="C98" s="77"/>
      <c r="D98" s="70"/>
      <c r="E98" s="67"/>
      <c r="F98" s="39"/>
      <c r="G98" s="39"/>
      <c r="H98" s="39"/>
      <c r="I98" s="39"/>
      <c r="J98" s="39"/>
      <c r="K98" s="39"/>
      <c r="L98" s="39"/>
    </row>
    <row r="99" spans="1:12" ht="21" x14ac:dyDescent="0.4">
      <c r="A99" s="68" t="s">
        <v>201</v>
      </c>
      <c r="B99" s="67"/>
      <c r="C99" s="71">
        <f>G28</f>
        <v>10</v>
      </c>
      <c r="D99" s="70" t="s">
        <v>35</v>
      </c>
      <c r="E99" s="67"/>
      <c r="F99" s="39"/>
      <c r="G99" s="39"/>
      <c r="H99" s="39"/>
      <c r="I99" s="39"/>
      <c r="J99" s="39"/>
      <c r="K99" s="39"/>
      <c r="L99" s="39"/>
    </row>
    <row r="100" spans="1:12" ht="21" x14ac:dyDescent="0.4">
      <c r="A100" s="68"/>
      <c r="B100" s="67"/>
      <c r="C100" s="70"/>
      <c r="D100" s="70"/>
      <c r="E100" s="67"/>
      <c r="F100" s="39"/>
      <c r="G100" s="39"/>
      <c r="H100" s="39"/>
      <c r="I100" s="39"/>
      <c r="J100" s="39"/>
      <c r="K100" s="39"/>
      <c r="L100" s="39"/>
    </row>
    <row r="101" spans="1:12" ht="21" x14ac:dyDescent="0.4">
      <c r="A101" s="68" t="s">
        <v>203</v>
      </c>
      <c r="B101" s="67"/>
      <c r="C101" s="71" t="str">
        <f>E49</f>
        <v>MEDIO</v>
      </c>
      <c r="D101" s="70"/>
      <c r="E101" s="67"/>
      <c r="F101" s="39"/>
      <c r="G101" s="39"/>
      <c r="H101" s="39"/>
      <c r="I101" s="39"/>
      <c r="J101" s="39"/>
      <c r="K101" s="39"/>
      <c r="L101" s="39"/>
    </row>
    <row r="102" spans="1:12" ht="21" x14ac:dyDescent="0.4">
      <c r="A102" s="68" t="s">
        <v>204</v>
      </c>
      <c r="B102" s="67"/>
      <c r="C102" s="71" t="str">
        <f>C76</f>
        <v>CALIDAD II (Normas Internacionales)</v>
      </c>
      <c r="D102" s="70"/>
      <c r="E102" s="67"/>
      <c r="F102" s="39"/>
      <c r="G102" s="39"/>
      <c r="H102" s="39"/>
      <c r="I102" s="39"/>
      <c r="J102" s="39"/>
      <c r="K102" s="39"/>
      <c r="L102" s="39"/>
    </row>
    <row r="103" spans="1:12" ht="21" x14ac:dyDescent="0.4">
      <c r="A103" s="68" t="s">
        <v>205</v>
      </c>
      <c r="B103" s="67"/>
      <c r="C103" s="72">
        <f>E74</f>
        <v>52.238805970149251</v>
      </c>
      <c r="D103" s="70" t="s">
        <v>88</v>
      </c>
      <c r="E103" s="67"/>
      <c r="F103" s="39"/>
      <c r="G103" s="39"/>
      <c r="H103" s="39"/>
      <c r="I103" s="39"/>
      <c r="J103" s="39"/>
      <c r="K103" s="39"/>
      <c r="L103" s="39"/>
    </row>
    <row r="104" spans="1:12" ht="21" x14ac:dyDescent="0.4">
      <c r="A104" s="68" t="s">
        <v>206</v>
      </c>
      <c r="B104" s="67"/>
      <c r="C104" s="72">
        <f>E79</f>
        <v>5.2</v>
      </c>
      <c r="D104" s="70" t="s">
        <v>88</v>
      </c>
      <c r="E104" s="67"/>
      <c r="F104" s="39"/>
      <c r="G104" s="39"/>
      <c r="H104" s="39"/>
      <c r="I104" s="39"/>
      <c r="J104" s="39"/>
      <c r="K104" s="39"/>
      <c r="L104" s="39"/>
    </row>
    <row r="105" spans="1:12" ht="21" x14ac:dyDescent="0.4">
      <c r="A105" s="68" t="s">
        <v>207</v>
      </c>
      <c r="B105" s="67"/>
      <c r="C105" s="77"/>
      <c r="D105" s="70"/>
      <c r="E105" s="67"/>
      <c r="F105" s="39"/>
      <c r="G105" s="39"/>
      <c r="H105" s="39"/>
      <c r="I105" s="39"/>
      <c r="J105" s="39"/>
      <c r="K105" s="39"/>
      <c r="L105" s="39"/>
    </row>
    <row r="106" spans="1:12" x14ac:dyDescent="0.3">
      <c r="A106" s="67"/>
      <c r="B106" s="67"/>
      <c r="C106" s="67"/>
      <c r="D106" s="67"/>
      <c r="E106" s="67"/>
      <c r="F106" s="39"/>
      <c r="G106" s="39"/>
      <c r="H106" s="39"/>
      <c r="I106" s="39"/>
      <c r="J106" s="39"/>
      <c r="K106" s="39"/>
      <c r="L106" s="39"/>
    </row>
    <row r="107" spans="1:12" x14ac:dyDescent="0.3">
      <c r="A107" s="73"/>
      <c r="B107" s="73"/>
      <c r="C107" s="73"/>
      <c r="D107" s="73"/>
      <c r="E107" s="73"/>
      <c r="F107" s="39"/>
      <c r="G107" s="39"/>
      <c r="H107" s="39"/>
      <c r="I107" s="39"/>
      <c r="J107" s="39"/>
      <c r="K107" s="39"/>
      <c r="L107" s="39"/>
    </row>
  </sheetData>
  <sheetProtection password="CCFB" sheet="1" objects="1" scenarios="1"/>
  <conditionalFormatting sqref="F43">
    <cfRule type="containsText" dxfId="12" priority="4" operator="containsText" text="NO VALIDADO!! NUECES  DEMASIADO GRANDES!! Repetir">
      <formula>NOT(ISERROR(SEARCH("NO VALIDADO!! NUECES  DEMASIADO GRANDES!! Repetir",F43)))</formula>
    </cfRule>
    <cfRule type="iconSet" priority="13">
      <iconSet iconSet="3Symbols2">
        <cfvo type="percent" val="0"/>
        <cfvo type="percent" val="33"/>
        <cfvo type="percent" val="67"/>
      </iconSet>
    </cfRule>
    <cfRule type="containsText" dxfId="11" priority="15" operator="containsText" text="VALIDADO">
      <formula>NOT(ISERROR(SEARCH("VALIDADO",F43)))</formula>
    </cfRule>
  </conditionalFormatting>
  <conditionalFormatting sqref="F44">
    <cfRule type="containsText" dxfId="10" priority="5" operator="containsText" text="NO VALIDADO !!NUECES  DEMASIADO CHICAS!! Repetir">
      <formula>NOT(ISERROR(SEARCH("NO VALIDADO !!NUECES  DEMASIADO CHICAS!! Repetir",F44)))</formula>
    </cfRule>
    <cfRule type="containsText" dxfId="9" priority="14" operator="containsText" text="VALIDADO">
      <formula>NOT(ISERROR(SEARCH("VALIDADO",F44)))</formula>
    </cfRule>
  </conditionalFormatting>
  <conditionalFormatting sqref="G43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D48">
    <cfRule type="containsText" dxfId="8" priority="9" operator="containsText" text="PASA A LA CATEGORIA INFERIOR !!!!">
      <formula>NOT(ISERROR(SEARCH("PASA A LA CATEGORIA INFERIOR !!!!",D48)))</formula>
    </cfRule>
    <cfRule type="containsText" dxfId="7" priority="10" operator="containsText" text="PASA A LA CATEGORIA INFERIOR !!!!">
      <formula>NOT(ISERROR(SEARCH("PASA A LA CATEGORIA INFERIOR !!!!",D48)))</formula>
    </cfRule>
    <cfRule type="containsText" dxfId="6" priority="11" operator="containsText" text="PASA A LA CATEGORIA INFERIOR !!!!">
      <formula>NOT(ISERROR(SEARCH("PASA A LA CATEGORIA INFERIOR !!!!",D48)))</formula>
    </cfRule>
  </conditionalFormatting>
  <conditionalFormatting sqref="A75">
    <cfRule type="containsText" dxfId="5" priority="7" operator="containsText" text="Contenido Comestible aceptable.">
      <formula>NOT(ISERROR(SEARCH("Contenido Comestible aceptable.",A75)))</formula>
    </cfRule>
    <cfRule type="containsText" dxfId="4" priority="8" operator="containsText" text="Contenido Comestible aceptable.">
      <formula>NOT(ISERROR(SEARCH("Contenido Comestible aceptable.",A75)))</formula>
    </cfRule>
  </conditionalFormatting>
  <conditionalFormatting sqref="A81">
    <cfRule type="containsText" dxfId="3" priority="6" operator="containsText" text="Contenido de humedad aceptable">
      <formula>NOT(ISERROR(SEARCH("Contenido de humedad aceptable",A81)))</formula>
    </cfRule>
  </conditionalFormatting>
  <conditionalFormatting sqref="A34">
    <cfRule type="containsText" dxfId="2" priority="3" operator="containsText" text="La muestra de trabajo será de...">
      <formula>NOT(ISERROR(SEARCH("La muestra de trabajo será de...",A34)))</formula>
    </cfRule>
  </conditionalFormatting>
  <conditionalFormatting sqref="A30">
    <cfRule type="containsText" dxfId="1" priority="2" operator="containsText" text="Trabajar con toda la muestra">
      <formula>NOT(ISERROR(SEARCH("Trabajar con toda la muestra",A30)))</formula>
    </cfRule>
  </conditionalFormatting>
  <conditionalFormatting sqref="A33">
    <cfRule type="containsText" dxfId="0" priority="1" operator="containsText" text="Reducir el tamaño por el método de cuarteos (Ver REFERENCIA 1)">
      <formula>NOT(ISERROR(SEARCH("Reducir el tamaño por el método de cuarteos (Ver REFERENCIA 1)",A33)))</formula>
    </cfRule>
  </conditionalFormatting>
  <dataValidations count="1">
    <dataValidation type="list" allowBlank="1" showInputMessage="1" showErrorMessage="1" sqref="G67">
      <formula1>$M$53:$M$65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1027" r:id="rId4">
          <objectPr defaultSize="0" autoPict="0" r:id="rId5">
            <anchor moveWithCells="1" sizeWithCells="1">
              <from>
                <xdr:col>6</xdr:col>
                <xdr:colOff>289560</xdr:colOff>
                <xdr:row>0</xdr:row>
                <xdr:rowOff>15240</xdr:rowOff>
              </from>
              <to>
                <xdr:col>8</xdr:col>
                <xdr:colOff>297180</xdr:colOff>
                <xdr:row>6</xdr:row>
                <xdr:rowOff>15240</xdr:rowOff>
              </to>
            </anchor>
          </objectPr>
        </oleObject>
      </mc:Choice>
      <mc:Fallback>
        <oleObject progId="AcroExch.Document.7" shapeId="102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showGridLines="0" zoomScaleNormal="100" workbookViewId="0">
      <selection activeCell="C95" sqref="C95"/>
    </sheetView>
  </sheetViews>
  <sheetFormatPr baseColWidth="10" defaultRowHeight="14.4" x14ac:dyDescent="0.3"/>
  <cols>
    <col min="1" max="1" width="21" customWidth="1"/>
    <col min="2" max="2" width="21.109375" customWidth="1"/>
    <col min="3" max="3" width="28" customWidth="1"/>
    <col min="4" max="4" width="22.88671875" customWidth="1"/>
  </cols>
  <sheetData>
    <row r="1" spans="1:9" ht="23.4" x14ac:dyDescent="0.45">
      <c r="A1" s="7" t="s">
        <v>55</v>
      </c>
    </row>
    <row r="2" spans="1:9" ht="15.6" x14ac:dyDescent="0.3">
      <c r="A2" s="2" t="s">
        <v>171</v>
      </c>
    </row>
    <row r="3" spans="1:9" ht="18" x14ac:dyDescent="0.35">
      <c r="A3" s="1" t="s">
        <v>139</v>
      </c>
    </row>
    <row r="4" spans="1:9" ht="15.6" x14ac:dyDescent="0.3">
      <c r="A4" s="2" t="s">
        <v>130</v>
      </c>
    </row>
    <row r="5" spans="1:9" ht="15.6" x14ac:dyDescent="0.3">
      <c r="A5" s="2" t="s">
        <v>138</v>
      </c>
    </row>
    <row r="6" spans="1:9" ht="15.6" x14ac:dyDescent="0.3">
      <c r="A6" s="2" t="s">
        <v>131</v>
      </c>
    </row>
    <row r="7" spans="1:9" ht="15.6" x14ac:dyDescent="0.3">
      <c r="A7" s="2" t="s">
        <v>132</v>
      </c>
    </row>
    <row r="8" spans="1:9" ht="15.6" x14ac:dyDescent="0.3">
      <c r="A8" s="2" t="s">
        <v>133</v>
      </c>
    </row>
    <row r="9" spans="1:9" ht="15.6" x14ac:dyDescent="0.3">
      <c r="A9" s="2" t="s">
        <v>134</v>
      </c>
    </row>
    <row r="10" spans="1:9" ht="15.6" x14ac:dyDescent="0.3">
      <c r="A10" s="2" t="s">
        <v>135</v>
      </c>
    </row>
    <row r="11" spans="1:9" ht="15.6" x14ac:dyDescent="0.3">
      <c r="A11" s="2" t="s">
        <v>136</v>
      </c>
    </row>
    <row r="12" spans="1:9" ht="15.6" x14ac:dyDescent="0.3">
      <c r="A12" s="2" t="s">
        <v>137</v>
      </c>
    </row>
    <row r="15" spans="1:9" ht="21" customHeight="1" x14ac:dyDescent="0.35">
      <c r="A15" s="1" t="s">
        <v>140</v>
      </c>
      <c r="B15" s="2"/>
      <c r="C15" s="2"/>
      <c r="D15" s="2"/>
      <c r="E15" s="5"/>
      <c r="F15" s="5"/>
      <c r="G15" s="5"/>
      <c r="H15" s="5"/>
      <c r="I15" s="5"/>
    </row>
    <row r="16" spans="1:9" ht="17.25" customHeight="1" x14ac:dyDescent="0.3">
      <c r="A16" s="2" t="s">
        <v>129</v>
      </c>
      <c r="B16" s="2"/>
      <c r="C16" s="2"/>
      <c r="D16" s="2"/>
    </row>
    <row r="17" spans="1:4" ht="15.6" x14ac:dyDescent="0.3">
      <c r="A17" s="2"/>
      <c r="B17" s="2"/>
      <c r="C17" s="2"/>
      <c r="D17" s="2"/>
    </row>
    <row r="18" spans="1:4" ht="46.8" x14ac:dyDescent="0.3">
      <c r="A18" s="8" t="s">
        <v>95</v>
      </c>
      <c r="B18" s="9" t="s">
        <v>105</v>
      </c>
      <c r="C18" s="9" t="s">
        <v>106</v>
      </c>
      <c r="D18" s="9" t="s">
        <v>107</v>
      </c>
    </row>
    <row r="19" spans="1:4" ht="15.6" x14ac:dyDescent="0.3">
      <c r="A19" s="10" t="s">
        <v>96</v>
      </c>
      <c r="B19" s="10" t="s">
        <v>6</v>
      </c>
      <c r="C19" s="10" t="s">
        <v>5</v>
      </c>
      <c r="D19" s="78" t="s">
        <v>110</v>
      </c>
    </row>
    <row r="20" spans="1:4" ht="15.6" x14ac:dyDescent="0.3">
      <c r="A20" s="10" t="s">
        <v>97</v>
      </c>
      <c r="B20" s="10" t="s">
        <v>108</v>
      </c>
      <c r="C20" s="10" t="s">
        <v>98</v>
      </c>
      <c r="D20" s="79"/>
    </row>
    <row r="21" spans="1:4" ht="15.6" x14ac:dyDescent="0.3">
      <c r="A21" s="10" t="s">
        <v>99</v>
      </c>
      <c r="B21" s="10" t="s">
        <v>100</v>
      </c>
      <c r="C21" s="10" t="s">
        <v>9</v>
      </c>
      <c r="D21" s="79"/>
    </row>
    <row r="22" spans="1:4" ht="15.6" x14ac:dyDescent="0.3">
      <c r="A22" s="10" t="s">
        <v>101</v>
      </c>
      <c r="B22" s="10" t="s">
        <v>102</v>
      </c>
      <c r="C22" s="10" t="s">
        <v>11</v>
      </c>
      <c r="D22" s="79"/>
    </row>
    <row r="23" spans="1:4" ht="15.6" x14ac:dyDescent="0.3">
      <c r="A23" s="10" t="s">
        <v>103</v>
      </c>
      <c r="B23" s="10" t="s">
        <v>104</v>
      </c>
      <c r="C23" s="10" t="s">
        <v>109</v>
      </c>
      <c r="D23" s="79"/>
    </row>
    <row r="26" spans="1:4" ht="18" x14ac:dyDescent="0.35">
      <c r="A26" s="1" t="s">
        <v>141</v>
      </c>
      <c r="B26" s="2"/>
    </row>
    <row r="27" spans="1:4" ht="15.6" x14ac:dyDescent="0.3">
      <c r="A27" s="2" t="s">
        <v>123</v>
      </c>
      <c r="B27" s="2"/>
    </row>
    <row r="28" spans="1:4" ht="15.6" x14ac:dyDescent="0.3">
      <c r="A28" s="2"/>
      <c r="B28" s="2"/>
    </row>
    <row r="29" spans="1:4" ht="15.6" x14ac:dyDescent="0.3">
      <c r="A29" s="11" t="s">
        <v>111</v>
      </c>
      <c r="B29" s="2" t="s">
        <v>112</v>
      </c>
    </row>
    <row r="30" spans="1:4" ht="15.6" x14ac:dyDescent="0.3">
      <c r="A30" s="11" t="s">
        <v>118</v>
      </c>
      <c r="B30" s="2" t="s">
        <v>113</v>
      </c>
    </row>
    <row r="31" spans="1:4" ht="15.6" x14ac:dyDescent="0.3">
      <c r="A31" s="11" t="s">
        <v>119</v>
      </c>
      <c r="B31" s="2" t="s">
        <v>114</v>
      </c>
    </row>
    <row r="32" spans="1:4" ht="15.6" x14ac:dyDescent="0.3">
      <c r="A32" s="11" t="s">
        <v>120</v>
      </c>
      <c r="B32" s="2" t="s">
        <v>115</v>
      </c>
    </row>
    <row r="33" spans="1:2" ht="15.6" x14ac:dyDescent="0.3">
      <c r="A33" s="11" t="s">
        <v>121</v>
      </c>
      <c r="B33" s="2" t="s">
        <v>116</v>
      </c>
    </row>
    <row r="34" spans="1:2" ht="15.6" x14ac:dyDescent="0.3">
      <c r="A34" s="11" t="s">
        <v>122</v>
      </c>
      <c r="B34" s="2" t="s">
        <v>117</v>
      </c>
    </row>
    <row r="53" spans="1:7" ht="21" x14ac:dyDescent="0.4">
      <c r="A53" s="6" t="s">
        <v>120</v>
      </c>
      <c r="C53" s="6" t="s">
        <v>121</v>
      </c>
      <c r="G53" s="6" t="s">
        <v>122</v>
      </c>
    </row>
    <row r="54" spans="1:7" ht="21" x14ac:dyDescent="0.4">
      <c r="A54" s="6"/>
      <c r="C54" s="6"/>
      <c r="G54" s="6"/>
    </row>
    <row r="55" spans="1:7" ht="12.75" customHeight="1" x14ac:dyDescent="0.4">
      <c r="A55" s="6"/>
      <c r="C55" s="6"/>
      <c r="G55" s="6"/>
    </row>
    <row r="56" spans="1:7" ht="15" customHeight="1" x14ac:dyDescent="0.35">
      <c r="A56" s="1" t="s">
        <v>142</v>
      </c>
      <c r="B56" s="2"/>
      <c r="C56" s="2"/>
    </row>
    <row r="57" spans="1:7" ht="15.6" x14ac:dyDescent="0.3">
      <c r="A57" s="2" t="s">
        <v>124</v>
      </c>
      <c r="B57" s="2"/>
      <c r="C57" s="2"/>
    </row>
    <row r="58" spans="1:7" ht="15.6" x14ac:dyDescent="0.3">
      <c r="A58" s="2"/>
      <c r="B58" s="2"/>
      <c r="C58" s="2"/>
    </row>
    <row r="59" spans="1:7" ht="15.6" x14ac:dyDescent="0.3">
      <c r="A59" s="11" t="s">
        <v>111</v>
      </c>
      <c r="B59" s="2" t="s">
        <v>125</v>
      </c>
      <c r="C59" s="2"/>
    </row>
    <row r="60" spans="1:7" ht="15.6" x14ac:dyDescent="0.3">
      <c r="A60" s="11" t="s">
        <v>118</v>
      </c>
      <c r="B60" s="2" t="s">
        <v>126</v>
      </c>
      <c r="C60" s="2"/>
    </row>
    <row r="61" spans="1:7" ht="15.6" x14ac:dyDescent="0.3">
      <c r="A61" s="11" t="s">
        <v>119</v>
      </c>
      <c r="B61" s="2" t="s">
        <v>127</v>
      </c>
      <c r="C61" s="2"/>
    </row>
    <row r="62" spans="1:7" ht="15.6" x14ac:dyDescent="0.3">
      <c r="A62" s="11" t="s">
        <v>120</v>
      </c>
      <c r="B62" s="2" t="s">
        <v>128</v>
      </c>
      <c r="C62" s="2"/>
    </row>
    <row r="72" spans="1:9" ht="21" x14ac:dyDescent="0.4">
      <c r="A72" s="6" t="s">
        <v>111</v>
      </c>
      <c r="C72" s="16" t="s">
        <v>118</v>
      </c>
      <c r="E72" s="6" t="s">
        <v>119</v>
      </c>
      <c r="I72" s="6" t="s">
        <v>120</v>
      </c>
    </row>
    <row r="74" spans="1:9" ht="15.6" x14ac:dyDescent="0.3">
      <c r="A74" s="2" t="s">
        <v>159</v>
      </c>
      <c r="B74" s="2"/>
      <c r="C74" s="2"/>
      <c r="D74" s="2"/>
    </row>
    <row r="75" spans="1:9" ht="15.6" x14ac:dyDescent="0.3">
      <c r="A75" s="2" t="s">
        <v>160</v>
      </c>
      <c r="B75" s="2"/>
      <c r="C75" s="2"/>
      <c r="D75" s="2"/>
    </row>
    <row r="76" spans="1:9" ht="15.6" x14ac:dyDescent="0.3">
      <c r="A76" s="10" t="s">
        <v>161</v>
      </c>
      <c r="B76" s="10" t="s">
        <v>162</v>
      </c>
      <c r="C76" s="10" t="s">
        <v>163</v>
      </c>
      <c r="D76" s="2"/>
    </row>
    <row r="77" spans="1:9" ht="15.6" x14ac:dyDescent="0.3">
      <c r="A77" s="15">
        <v>4</v>
      </c>
      <c r="B77" s="15">
        <v>7.2</v>
      </c>
      <c r="C77" s="10" t="s">
        <v>170</v>
      </c>
      <c r="D77" s="2"/>
    </row>
    <row r="78" spans="1:9" ht="15.6" x14ac:dyDescent="0.3">
      <c r="A78" s="15">
        <v>2</v>
      </c>
      <c r="B78" s="15">
        <v>3.6</v>
      </c>
      <c r="C78" s="10" t="s">
        <v>164</v>
      </c>
      <c r="D78" s="2"/>
    </row>
    <row r="79" spans="1:9" ht="15.6" x14ac:dyDescent="0.3">
      <c r="A79" s="15">
        <v>0.5</v>
      </c>
      <c r="B79" s="15">
        <v>1</v>
      </c>
      <c r="C79" s="10" t="s">
        <v>165</v>
      </c>
      <c r="D79" s="2"/>
    </row>
    <row r="80" spans="1:9" ht="15.6" x14ac:dyDescent="0.3">
      <c r="A80" s="15">
        <v>5.0000000000000001E-3</v>
      </c>
      <c r="B80" s="15">
        <v>0.1</v>
      </c>
      <c r="C80" s="10" t="s">
        <v>166</v>
      </c>
      <c r="D80" s="2"/>
    </row>
    <row r="81" spans="1:4" ht="15.6" x14ac:dyDescent="0.3">
      <c r="A81" s="15">
        <v>0.05</v>
      </c>
      <c r="B81" s="15">
        <v>0.1</v>
      </c>
      <c r="C81" s="10" t="s">
        <v>167</v>
      </c>
      <c r="D81" s="2"/>
    </row>
    <row r="82" spans="1:4" ht="15.6" x14ac:dyDescent="0.3">
      <c r="A82" s="15">
        <v>0</v>
      </c>
      <c r="B82" s="15">
        <v>0</v>
      </c>
      <c r="C82" s="10" t="s">
        <v>168</v>
      </c>
      <c r="D82" s="2"/>
    </row>
    <row r="83" spans="1:4" ht="15.6" x14ac:dyDescent="0.3">
      <c r="A83" s="2"/>
      <c r="B83" s="2"/>
      <c r="C83" s="2"/>
      <c r="D83" s="2"/>
    </row>
    <row r="84" spans="1:4" ht="15.6" x14ac:dyDescent="0.3">
      <c r="A84" s="2" t="s">
        <v>169</v>
      </c>
      <c r="B84" s="2"/>
      <c r="C84" s="2"/>
      <c r="D84" s="2"/>
    </row>
    <row r="85" spans="1:4" ht="15.6" x14ac:dyDescent="0.3">
      <c r="A85" s="10" t="s">
        <v>161</v>
      </c>
      <c r="B85" s="10" t="s">
        <v>162</v>
      </c>
      <c r="C85" s="10" t="s">
        <v>163</v>
      </c>
      <c r="D85" s="2"/>
    </row>
    <row r="86" spans="1:4" ht="15.6" x14ac:dyDescent="0.3">
      <c r="A86" s="15">
        <v>12</v>
      </c>
      <c r="B86" s="15">
        <v>21.6</v>
      </c>
      <c r="C86" s="10" t="s">
        <v>170</v>
      </c>
      <c r="D86" s="2"/>
    </row>
    <row r="87" spans="1:4" ht="15.6" x14ac:dyDescent="0.3">
      <c r="A87" s="15">
        <v>8</v>
      </c>
      <c r="B87" s="15">
        <v>14.4</v>
      </c>
      <c r="C87" s="10" t="s">
        <v>164</v>
      </c>
      <c r="D87" s="2"/>
    </row>
    <row r="88" spans="1:4" ht="15.6" x14ac:dyDescent="0.3">
      <c r="A88" s="15">
        <v>2</v>
      </c>
      <c r="B88" s="15">
        <v>3.6</v>
      </c>
      <c r="C88" s="10" t="s">
        <v>165</v>
      </c>
      <c r="D88" s="2"/>
    </row>
    <row r="89" spans="1:4" ht="15.6" x14ac:dyDescent="0.3">
      <c r="A89" s="15">
        <v>2</v>
      </c>
      <c r="B89" s="15">
        <v>3.6</v>
      </c>
      <c r="C89" s="10" t="s">
        <v>166</v>
      </c>
      <c r="D89" s="2"/>
    </row>
    <row r="90" spans="1:4" ht="15.6" x14ac:dyDescent="0.3">
      <c r="A90" s="15">
        <v>0.1</v>
      </c>
      <c r="B90" s="15">
        <v>0.2</v>
      </c>
      <c r="C90" s="10" t="s">
        <v>167</v>
      </c>
      <c r="D90" s="2"/>
    </row>
    <row r="91" spans="1:4" ht="15.6" x14ac:dyDescent="0.3">
      <c r="A91" s="15">
        <v>0.05</v>
      </c>
      <c r="B91" s="15">
        <v>0.15</v>
      </c>
      <c r="C91" s="10" t="s">
        <v>168</v>
      </c>
      <c r="D91" s="2"/>
    </row>
  </sheetData>
  <sheetProtection password="CCFB" sheet="1" objects="1" scenarios="1"/>
  <mergeCells count="1">
    <mergeCell ref="D19:D23"/>
  </mergeCells>
  <pageMargins left="0.7" right="0.7" top="0.75" bottom="0.75" header="0.3" footer="0.3"/>
  <pageSetup paperSize="9" orientation="portrait" verticalDpi="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8"/>
  <sheetViews>
    <sheetView topLeftCell="A22" zoomScale="25" zoomScaleNormal="25" workbookViewId="0">
      <selection activeCell="L53" sqref="L52:L53"/>
    </sheetView>
  </sheetViews>
  <sheetFormatPr baseColWidth="10" defaultColWidth="11.44140625" defaultRowHeight="14.4" x14ac:dyDescent="0.3"/>
  <cols>
    <col min="1" max="1" width="16.44140625" style="22" customWidth="1"/>
    <col min="2" max="2" width="11.44140625" style="22"/>
    <col min="3" max="3" width="22" style="22" customWidth="1"/>
    <col min="4" max="4" width="11.44140625" style="22"/>
    <col min="5" max="5" width="26.109375" style="22" customWidth="1"/>
    <col min="6" max="6" width="16.109375" style="22" customWidth="1"/>
    <col min="7" max="8" width="11.44140625" style="22"/>
    <col min="9" max="9" width="17.6640625" style="22" customWidth="1"/>
    <col min="10" max="16384" width="11.44140625" style="22"/>
  </cols>
  <sheetData>
    <row r="1" spans="1:10" x14ac:dyDescent="0.3">
      <c r="A1" s="22" t="s">
        <v>14</v>
      </c>
    </row>
    <row r="2" spans="1:10" x14ac:dyDescent="0.3">
      <c r="A2" s="22" t="s">
        <v>36</v>
      </c>
      <c r="D2" s="22">
        <f>'MUESTREO Y CLASIFICACION'!G27</f>
        <v>2000</v>
      </c>
      <c r="E2" s="22" t="s">
        <v>35</v>
      </c>
    </row>
    <row r="3" spans="1:10" x14ac:dyDescent="0.3">
      <c r="A3" s="22" t="s">
        <v>34</v>
      </c>
      <c r="D3" s="22">
        <f>'MUESTREO Y CLASIFICACION'!G28</f>
        <v>10</v>
      </c>
      <c r="E3" s="22" t="s">
        <v>35</v>
      </c>
    </row>
    <row r="4" spans="1:10" x14ac:dyDescent="0.3">
      <c r="H4" s="22">
        <v>0</v>
      </c>
      <c r="I4" s="22" t="s">
        <v>54</v>
      </c>
    </row>
    <row r="5" spans="1:10" x14ac:dyDescent="0.3">
      <c r="A5" s="22" t="s">
        <v>37</v>
      </c>
      <c r="D5" s="22">
        <f>D2*0.25/D3</f>
        <v>50</v>
      </c>
      <c r="E5" s="22">
        <f>ROUNDUP(D5,0)</f>
        <v>50</v>
      </c>
      <c r="H5" s="22">
        <v>1</v>
      </c>
      <c r="I5" s="22" t="s">
        <v>4</v>
      </c>
    </row>
    <row r="6" spans="1:10" x14ac:dyDescent="0.3">
      <c r="A6" s="22" t="s">
        <v>38</v>
      </c>
      <c r="D6" s="22">
        <f>D2/D5</f>
        <v>40</v>
      </c>
      <c r="E6" s="22" t="s">
        <v>39</v>
      </c>
      <c r="F6" s="22">
        <f>ROUNDUP(D6,-1)</f>
        <v>40</v>
      </c>
      <c r="H6" s="22">
        <v>2</v>
      </c>
      <c r="I6" s="22" t="s">
        <v>3</v>
      </c>
    </row>
    <row r="7" spans="1:10" x14ac:dyDescent="0.3">
      <c r="A7" s="22" t="s">
        <v>42</v>
      </c>
      <c r="D7" s="22">
        <f>D6*D5</f>
        <v>2000</v>
      </c>
      <c r="E7" s="22" t="s">
        <v>39</v>
      </c>
      <c r="F7" s="22" t="s">
        <v>94</v>
      </c>
      <c r="H7" s="22">
        <v>3</v>
      </c>
      <c r="I7" s="22" t="s">
        <v>2</v>
      </c>
    </row>
    <row r="8" spans="1:10" x14ac:dyDescent="0.3">
      <c r="H8" s="22">
        <v>4</v>
      </c>
      <c r="I8" s="22" t="s">
        <v>1</v>
      </c>
    </row>
    <row r="9" spans="1:10" x14ac:dyDescent="0.3">
      <c r="H9" s="22">
        <v>5</v>
      </c>
      <c r="I9" s="22" t="s">
        <v>0</v>
      </c>
    </row>
    <row r="11" spans="1:10" x14ac:dyDescent="0.3">
      <c r="I11" s="22" t="s">
        <v>59</v>
      </c>
    </row>
    <row r="12" spans="1:10" x14ac:dyDescent="0.3">
      <c r="E12" s="23"/>
      <c r="F12" s="23"/>
      <c r="G12" s="23"/>
      <c r="H12" s="23"/>
      <c r="I12" s="23" t="str">
        <f>IF('MUESTREO Y CLASIFICACION'!G53&lt;5,"CALIDAD I","CALIDAD II")</f>
        <v>CALIDAD I</v>
      </c>
      <c r="J12" s="23" t="str">
        <f>I12</f>
        <v>CALIDAD I</v>
      </c>
    </row>
    <row r="13" spans="1:10" x14ac:dyDescent="0.3">
      <c r="E13" s="23"/>
      <c r="F13" s="23"/>
      <c r="G13" s="23"/>
      <c r="H13" s="23"/>
      <c r="I13" s="23" t="str">
        <f>IF('MUESTREO Y CLASIFICACION'!G54&lt;2,"CALIDAD I","CALIDAD II")</f>
        <v>CALIDAD II</v>
      </c>
      <c r="J13" s="23"/>
    </row>
    <row r="14" spans="1:10" x14ac:dyDescent="0.3">
      <c r="E14" s="23"/>
      <c r="F14" s="23"/>
      <c r="G14" s="23"/>
      <c r="H14" s="23"/>
      <c r="I14" s="23" t="str">
        <f>IF('MUESTREO Y CLASIFICACION'!G56&lt;4,"CALIDAD I","CALIDAD II")</f>
        <v>CALIDAD II</v>
      </c>
      <c r="J14" s="23"/>
    </row>
    <row r="15" spans="1:10" x14ac:dyDescent="0.3">
      <c r="E15" s="23"/>
      <c r="F15" s="23"/>
      <c r="G15" s="23"/>
      <c r="H15" s="23"/>
      <c r="I15" s="23" t="str">
        <f>IF(I12=I13=I14,"CALIDAD II",J12)</f>
        <v>CALIDAD I</v>
      </c>
      <c r="J15" s="23"/>
    </row>
    <row r="16" spans="1:10" x14ac:dyDescent="0.3">
      <c r="E16" s="23"/>
      <c r="F16" s="23"/>
      <c r="G16" s="23"/>
      <c r="H16" s="23"/>
      <c r="I16" s="23"/>
      <c r="J16" s="23"/>
    </row>
    <row r="17" spans="1:10" x14ac:dyDescent="0.3">
      <c r="E17" s="23"/>
      <c r="F17" s="23"/>
      <c r="G17" s="23"/>
      <c r="H17" s="23" t="s">
        <v>158</v>
      </c>
      <c r="I17" s="23" t="s">
        <v>79</v>
      </c>
      <c r="J17" s="23"/>
    </row>
    <row r="18" spans="1:10" x14ac:dyDescent="0.3">
      <c r="A18" s="22" t="s">
        <v>15</v>
      </c>
      <c r="E18" s="23"/>
      <c r="F18" s="23"/>
      <c r="G18" s="23"/>
      <c r="H18" s="23"/>
      <c r="I18" s="23" t="s">
        <v>67</v>
      </c>
      <c r="J18" s="23" t="s">
        <v>76</v>
      </c>
    </row>
    <row r="19" spans="1:10" x14ac:dyDescent="0.3">
      <c r="A19" s="22" t="s">
        <v>16</v>
      </c>
      <c r="D19" s="22">
        <f>'MUESTREO Y CLASIFICACION'!G37</f>
        <v>1500</v>
      </c>
      <c r="E19" s="23"/>
      <c r="F19" s="23"/>
      <c r="G19" s="23"/>
      <c r="H19" s="23"/>
      <c r="I19" s="23" t="s">
        <v>68</v>
      </c>
      <c r="J19" s="23" t="s">
        <v>76</v>
      </c>
    </row>
    <row r="20" spans="1:10" x14ac:dyDescent="0.3">
      <c r="A20" s="22" t="s">
        <v>17</v>
      </c>
      <c r="D20" s="22">
        <f>'MUESTREO Y CLASIFICACION'!G38</f>
        <v>220</v>
      </c>
      <c r="E20" s="23"/>
      <c r="F20" s="23"/>
      <c r="G20" s="23"/>
      <c r="H20" s="23"/>
      <c r="I20" s="23" t="s">
        <v>69</v>
      </c>
      <c r="J20" s="23" t="s">
        <v>76</v>
      </c>
    </row>
    <row r="21" spans="1:10" x14ac:dyDescent="0.3">
      <c r="A21" s="22" t="s">
        <v>19</v>
      </c>
      <c r="D21" s="22">
        <f>1000*D20/D19</f>
        <v>146.66666666666666</v>
      </c>
      <c r="E21" s="23"/>
      <c r="F21" s="23"/>
      <c r="G21" s="23"/>
      <c r="H21" s="23"/>
      <c r="I21" s="23" t="s">
        <v>64</v>
      </c>
      <c r="J21" s="23" t="s">
        <v>75</v>
      </c>
    </row>
    <row r="22" spans="1:10" x14ac:dyDescent="0.3">
      <c r="A22" s="22" t="s">
        <v>18</v>
      </c>
      <c r="D22" s="22" t="str">
        <f>VLOOKUP(D21,'AUX2'!A2:D284,2)</f>
        <v>GRANDE</v>
      </c>
      <c r="E22" s="23"/>
      <c r="F22" s="23"/>
      <c r="G22" s="23"/>
      <c r="H22" s="23"/>
      <c r="I22" s="23" t="s">
        <v>65</v>
      </c>
      <c r="J22" s="23" t="s">
        <v>75</v>
      </c>
    </row>
    <row r="23" spans="1:10" x14ac:dyDescent="0.3">
      <c r="A23" s="22" t="s">
        <v>20</v>
      </c>
      <c r="D23" s="22">
        <f>D19/D20</f>
        <v>6.8181818181818183</v>
      </c>
      <c r="E23" s="23"/>
      <c r="F23" s="23"/>
      <c r="G23" s="23"/>
      <c r="H23" s="23"/>
      <c r="I23" s="23" t="s">
        <v>66</v>
      </c>
      <c r="J23" s="23" t="s">
        <v>75</v>
      </c>
    </row>
    <row r="24" spans="1:10" x14ac:dyDescent="0.3">
      <c r="A24" s="22" t="s">
        <v>21</v>
      </c>
      <c r="D24" s="24">
        <f>'MUESTREO Y CLASIFICACION'!G41</f>
        <v>670</v>
      </c>
      <c r="E24" s="23"/>
      <c r="F24" s="23"/>
      <c r="G24" s="23"/>
      <c r="H24" s="23"/>
      <c r="I24" s="23" t="s">
        <v>70</v>
      </c>
      <c r="J24" s="23" t="s">
        <v>77</v>
      </c>
    </row>
    <row r="25" spans="1:10" x14ac:dyDescent="0.3">
      <c r="A25" s="22" t="s">
        <v>22</v>
      </c>
      <c r="D25" s="24">
        <f>'MUESTREO Y CLASIFICACION'!G47</f>
        <v>60</v>
      </c>
      <c r="E25" s="23"/>
      <c r="F25" s="23"/>
      <c r="G25" s="23"/>
      <c r="H25" s="23"/>
      <c r="I25" s="23" t="s">
        <v>71</v>
      </c>
      <c r="J25" s="23" t="s">
        <v>77</v>
      </c>
    </row>
    <row r="26" spans="1:10" x14ac:dyDescent="0.3">
      <c r="A26" s="22" t="s">
        <v>24</v>
      </c>
      <c r="D26" s="22">
        <f>D25*10/D24</f>
        <v>0.89552238805970152</v>
      </c>
      <c r="E26" s="23"/>
      <c r="F26" s="23"/>
      <c r="G26" s="23">
        <f>VLOOKUP(D21,'AUX2'!A2:E285,5)</f>
        <v>3</v>
      </c>
      <c r="H26" s="23"/>
      <c r="I26" s="23" t="s">
        <v>72</v>
      </c>
      <c r="J26" s="23" t="s">
        <v>78</v>
      </c>
    </row>
    <row r="27" spans="1:10" x14ac:dyDescent="0.3">
      <c r="D27" s="22">
        <f>D26*100</f>
        <v>89.552238805970148</v>
      </c>
      <c r="E27" s="23"/>
      <c r="F27" s="23"/>
      <c r="G27" s="23"/>
      <c r="H27" s="23"/>
      <c r="I27" s="23" t="s">
        <v>73</v>
      </c>
      <c r="J27" s="23" t="s">
        <v>78</v>
      </c>
    </row>
    <row r="28" spans="1:10" x14ac:dyDescent="0.3">
      <c r="D28" s="22" t="str">
        <f>IF(D27&gt;=93,"CONFIRMA LA CATEGORIA","PASA A LA CATEGORIA INFERIOR !!!!")</f>
        <v>PASA A LA CATEGORIA INFERIOR !!!!</v>
      </c>
      <c r="E28" s="23"/>
      <c r="F28" s="23" t="str">
        <f>VLOOKUP(G28,H4:I9,2,TRUE)</f>
        <v>MEDIO</v>
      </c>
      <c r="G28" s="23">
        <f>IF(D27&gt;=93,G26,G26-1)</f>
        <v>2</v>
      </c>
      <c r="H28" s="23"/>
      <c r="I28" s="23" t="s">
        <v>74</v>
      </c>
      <c r="J28" s="23" t="s">
        <v>78</v>
      </c>
    </row>
    <row r="29" spans="1:10" x14ac:dyDescent="0.3">
      <c r="C29" s="22" t="s">
        <v>25</v>
      </c>
      <c r="E29" s="23" t="str">
        <f>F28</f>
        <v>MEDIO</v>
      </c>
      <c r="F29" s="23"/>
      <c r="G29" s="23"/>
      <c r="H29" s="23"/>
      <c r="I29" s="23"/>
      <c r="J29" s="23"/>
    </row>
    <row r="30" spans="1:10" x14ac:dyDescent="0.3">
      <c r="A30" s="22" t="s">
        <v>26</v>
      </c>
      <c r="D30" s="22">
        <f>D23*100</f>
        <v>681.81818181818187</v>
      </c>
    </row>
    <row r="31" spans="1:10" x14ac:dyDescent="0.3">
      <c r="A31" s="22" t="s">
        <v>27</v>
      </c>
      <c r="D31" s="22">
        <f>D24</f>
        <v>670</v>
      </c>
    </row>
    <row r="32" spans="1:10" x14ac:dyDescent="0.3">
      <c r="A32" s="22" t="s">
        <v>28</v>
      </c>
      <c r="D32" s="22">
        <f>D30*0.95</f>
        <v>647.72727272727275</v>
      </c>
      <c r="E32" s="22">
        <f>D30*1.05</f>
        <v>715.90909090909099</v>
      </c>
    </row>
    <row r="33" spans="1:7" x14ac:dyDescent="0.3">
      <c r="A33" s="22" t="s">
        <v>29</v>
      </c>
      <c r="B33" s="22" t="s">
        <v>32</v>
      </c>
      <c r="D33" s="22" t="str">
        <f>IF(D31&gt;E32,"NO VALIDADO!! NUECES  DEMASIADO GRANDES!! Repetir","VALIDADO")</f>
        <v>VALIDADO</v>
      </c>
      <c r="G33" s="22" t="s">
        <v>30</v>
      </c>
    </row>
    <row r="34" spans="1:7" x14ac:dyDescent="0.3">
      <c r="B34" s="22" t="s">
        <v>33</v>
      </c>
      <c r="D34" s="22" t="str">
        <f>IF(D31&lt;D32,"NO VALIDADO !!NUECES  DEMASIADO CHICAS!! Repetir","VALIDADO")</f>
        <v>VALIDADO</v>
      </c>
      <c r="G34" s="22" t="s">
        <v>31</v>
      </c>
    </row>
    <row r="36" spans="1:7" x14ac:dyDescent="0.3">
      <c r="A36" s="22" t="s">
        <v>40</v>
      </c>
      <c r="D36" s="22">
        <v>32.799999999999898</v>
      </c>
      <c r="E36" s="22">
        <v>10</v>
      </c>
    </row>
    <row r="37" spans="1:7" x14ac:dyDescent="0.3">
      <c r="A37" s="22" t="s">
        <v>41</v>
      </c>
      <c r="D37" s="22">
        <v>32.899999999999899</v>
      </c>
      <c r="E37" s="22">
        <v>10</v>
      </c>
    </row>
    <row r="38" spans="1:7" x14ac:dyDescent="0.3">
      <c r="D38" s="22">
        <v>32.999999999999901</v>
      </c>
      <c r="E38" s="22">
        <v>10</v>
      </c>
    </row>
    <row r="39" spans="1:7" x14ac:dyDescent="0.3">
      <c r="A39" s="22" t="s">
        <v>179</v>
      </c>
      <c r="D39" s="22">
        <v>33.099999999999902</v>
      </c>
      <c r="E39" s="22">
        <v>10</v>
      </c>
    </row>
    <row r="40" spans="1:7" x14ac:dyDescent="0.3">
      <c r="A40" s="22">
        <f>IF('MUESTREO Y CLASIFICACION'!G53&lt;6,1,2)</f>
        <v>1</v>
      </c>
      <c r="D40" s="22">
        <v>33.199999999999903</v>
      </c>
      <c r="E40" s="22">
        <v>10</v>
      </c>
    </row>
    <row r="41" spans="1:7" x14ac:dyDescent="0.3">
      <c r="A41" s="22">
        <f>IF('MUESTREO Y CLASIFICACION'!G54&lt;3,1,2)</f>
        <v>1</v>
      </c>
      <c r="D41" s="22">
        <v>33.299999999999898</v>
      </c>
      <c r="E41" s="22">
        <v>10</v>
      </c>
    </row>
    <row r="42" spans="1:7" x14ac:dyDescent="0.3">
      <c r="A42" s="22">
        <f>IF('MUESTREO Y CLASIFICACION'!G56&lt;5,1,2)</f>
        <v>2</v>
      </c>
      <c r="D42" s="22">
        <v>33.399999999999899</v>
      </c>
      <c r="E42" s="22">
        <v>10</v>
      </c>
    </row>
    <row r="43" spans="1:7" x14ac:dyDescent="0.3">
      <c r="A43" s="22">
        <f>VLOOKUP('MUESTREO Y CLASIFICACION'!E74,D36:E358,2)</f>
        <v>2</v>
      </c>
      <c r="B43" s="22" t="s">
        <v>192</v>
      </c>
      <c r="D43" s="22">
        <v>33.499999999999901</v>
      </c>
      <c r="E43" s="22">
        <v>10</v>
      </c>
    </row>
    <row r="44" spans="1:7" x14ac:dyDescent="0.3">
      <c r="A44" s="22">
        <f>A40+A41+A42+A43</f>
        <v>6</v>
      </c>
      <c r="D44" s="22">
        <v>33.599999999999902</v>
      </c>
      <c r="E44" s="22">
        <v>10</v>
      </c>
    </row>
    <row r="45" spans="1:7" x14ac:dyDescent="0.3">
      <c r="A45" s="22">
        <f>A40+A41+A42</f>
        <v>4</v>
      </c>
      <c r="D45" s="22">
        <v>33.699999999999903</v>
      </c>
      <c r="E45" s="22">
        <v>10</v>
      </c>
    </row>
    <row r="46" spans="1:7" x14ac:dyDescent="0.3">
      <c r="A46" s="22" t="str">
        <f>VLOOKUP(A45,B61:C64,2)</f>
        <v>CALIDAD II</v>
      </c>
      <c r="B46" s="22">
        <v>3</v>
      </c>
      <c r="C46" s="22" t="s">
        <v>251</v>
      </c>
      <c r="D46" s="22">
        <v>33.799999999999898</v>
      </c>
      <c r="E46" s="22">
        <v>10</v>
      </c>
    </row>
    <row r="47" spans="1:7" x14ac:dyDescent="0.3">
      <c r="A47" s="22" t="s">
        <v>193</v>
      </c>
      <c r="B47" s="22">
        <v>4</v>
      </c>
      <c r="C47" s="22" t="s">
        <v>251</v>
      </c>
      <c r="D47" s="22">
        <v>33.899999999999899</v>
      </c>
      <c r="E47" s="22">
        <v>10</v>
      </c>
    </row>
    <row r="48" spans="1:7" x14ac:dyDescent="0.3">
      <c r="A48" s="22" t="str">
        <f>VLOOKUP('AUX1'!A44,B47:C59,2)</f>
        <v>CALIDAD II (Normas Internacionales)</v>
      </c>
      <c r="B48" s="22">
        <v>5</v>
      </c>
      <c r="C48" s="22" t="s">
        <v>252</v>
      </c>
      <c r="D48" s="22">
        <v>33.999999999999901</v>
      </c>
      <c r="E48" s="22">
        <v>10</v>
      </c>
    </row>
    <row r="49" spans="2:5" x14ac:dyDescent="0.3">
      <c r="B49" s="22">
        <v>6</v>
      </c>
      <c r="C49" s="22" t="s">
        <v>252</v>
      </c>
      <c r="D49" s="22">
        <v>34.099999999999902</v>
      </c>
      <c r="E49" s="22">
        <v>10</v>
      </c>
    </row>
    <row r="50" spans="2:5" x14ac:dyDescent="0.3">
      <c r="B50" s="22">
        <v>7</v>
      </c>
      <c r="C50" s="22" t="s">
        <v>252</v>
      </c>
      <c r="D50" s="22">
        <v>34.199999999999903</v>
      </c>
      <c r="E50" s="22">
        <v>10</v>
      </c>
    </row>
    <row r="51" spans="2:5" x14ac:dyDescent="0.3">
      <c r="B51" s="22">
        <v>8</v>
      </c>
      <c r="C51" s="22" t="s">
        <v>252</v>
      </c>
      <c r="D51" s="22">
        <v>34.299999999999898</v>
      </c>
      <c r="E51" s="22">
        <v>10</v>
      </c>
    </row>
    <row r="52" spans="2:5" x14ac:dyDescent="0.3">
      <c r="B52" s="22">
        <v>9</v>
      </c>
      <c r="C52" s="22" t="s">
        <v>252</v>
      </c>
      <c r="D52" s="22">
        <v>34.399999999999899</v>
      </c>
      <c r="E52" s="22">
        <v>10</v>
      </c>
    </row>
    <row r="53" spans="2:5" x14ac:dyDescent="0.3">
      <c r="B53" s="22">
        <v>10</v>
      </c>
      <c r="C53" s="22" t="s">
        <v>252</v>
      </c>
      <c r="D53" s="22">
        <v>34.499999999999901</v>
      </c>
      <c r="E53" s="22">
        <v>10</v>
      </c>
    </row>
    <row r="54" spans="2:5" x14ac:dyDescent="0.3">
      <c r="B54" s="22">
        <v>11</v>
      </c>
      <c r="C54" s="22" t="s">
        <v>252</v>
      </c>
      <c r="D54" s="22">
        <v>34.599999999999902</v>
      </c>
      <c r="E54" s="22">
        <v>10</v>
      </c>
    </row>
    <row r="55" spans="2:5" x14ac:dyDescent="0.3">
      <c r="B55" s="22">
        <v>12</v>
      </c>
      <c r="C55" s="22" t="s">
        <v>252</v>
      </c>
      <c r="D55" s="22">
        <v>34.699999999999903</v>
      </c>
      <c r="E55" s="22">
        <v>10</v>
      </c>
    </row>
    <row r="56" spans="2:5" x14ac:dyDescent="0.3">
      <c r="B56" s="22">
        <v>13</v>
      </c>
      <c r="C56" s="22" t="s">
        <v>250</v>
      </c>
      <c r="D56" s="22">
        <v>34.799999999999898</v>
      </c>
      <c r="E56" s="22">
        <v>10</v>
      </c>
    </row>
    <row r="57" spans="2:5" x14ac:dyDescent="0.3">
      <c r="B57" s="22">
        <v>14</v>
      </c>
      <c r="C57" s="22" t="s">
        <v>250</v>
      </c>
      <c r="D57" s="22">
        <v>34.899999999999899</v>
      </c>
      <c r="E57" s="22">
        <v>10</v>
      </c>
    </row>
    <row r="58" spans="2:5" x14ac:dyDescent="0.3">
      <c r="B58" s="22">
        <v>15</v>
      </c>
      <c r="C58" s="22" t="s">
        <v>250</v>
      </c>
      <c r="D58" s="22">
        <v>34.999999999999901</v>
      </c>
      <c r="E58" s="22">
        <v>10</v>
      </c>
    </row>
    <row r="59" spans="2:5" x14ac:dyDescent="0.3">
      <c r="B59" s="22">
        <v>16</v>
      </c>
      <c r="C59" s="22" t="s">
        <v>250</v>
      </c>
      <c r="D59" s="22">
        <v>35.099999999999902</v>
      </c>
      <c r="E59" s="22">
        <v>10</v>
      </c>
    </row>
    <row r="60" spans="2:5" x14ac:dyDescent="0.3">
      <c r="D60" s="22">
        <v>35.199999999999903</v>
      </c>
      <c r="E60" s="22">
        <v>10</v>
      </c>
    </row>
    <row r="61" spans="2:5" x14ac:dyDescent="0.3">
      <c r="B61" s="22">
        <v>3</v>
      </c>
      <c r="C61" s="22" t="s">
        <v>195</v>
      </c>
      <c r="D61" s="22">
        <v>35.299999999999898</v>
      </c>
      <c r="E61" s="22">
        <v>10</v>
      </c>
    </row>
    <row r="62" spans="2:5" x14ac:dyDescent="0.3">
      <c r="B62" s="22">
        <v>4</v>
      </c>
      <c r="C62" s="22" t="s">
        <v>190</v>
      </c>
      <c r="D62" s="22">
        <v>35.399999999999899</v>
      </c>
      <c r="E62" s="22">
        <v>10</v>
      </c>
    </row>
    <row r="63" spans="2:5" x14ac:dyDescent="0.3">
      <c r="B63" s="22">
        <v>5</v>
      </c>
      <c r="C63" s="22" t="s">
        <v>190</v>
      </c>
      <c r="D63" s="22">
        <v>35.499999999999901</v>
      </c>
      <c r="E63" s="22">
        <v>10</v>
      </c>
    </row>
    <row r="64" spans="2:5" x14ac:dyDescent="0.3">
      <c r="B64" s="22">
        <v>6</v>
      </c>
      <c r="C64" s="22" t="s">
        <v>190</v>
      </c>
      <c r="D64" s="22">
        <v>35.599999999999902</v>
      </c>
      <c r="E64" s="22">
        <v>10</v>
      </c>
    </row>
    <row r="65" spans="4:5" x14ac:dyDescent="0.3">
      <c r="D65" s="22">
        <v>35.699999999999903</v>
      </c>
      <c r="E65" s="22">
        <v>10</v>
      </c>
    </row>
    <row r="66" spans="4:5" x14ac:dyDescent="0.3">
      <c r="D66" s="22">
        <v>35.799999999999898</v>
      </c>
      <c r="E66" s="22">
        <v>10</v>
      </c>
    </row>
    <row r="67" spans="4:5" x14ac:dyDescent="0.3">
      <c r="D67" s="22">
        <v>35.899999999999899</v>
      </c>
      <c r="E67" s="22">
        <v>10</v>
      </c>
    </row>
    <row r="68" spans="4:5" x14ac:dyDescent="0.3">
      <c r="D68" s="22">
        <v>35.999999999999901</v>
      </c>
      <c r="E68" s="22">
        <v>10</v>
      </c>
    </row>
    <row r="69" spans="4:5" x14ac:dyDescent="0.3">
      <c r="D69" s="22">
        <v>36.099999999999902</v>
      </c>
      <c r="E69" s="22">
        <v>10</v>
      </c>
    </row>
    <row r="70" spans="4:5" x14ac:dyDescent="0.3">
      <c r="D70" s="22">
        <v>36.200000000000003</v>
      </c>
      <c r="E70" s="22">
        <v>10</v>
      </c>
    </row>
    <row r="71" spans="4:5" x14ac:dyDescent="0.3">
      <c r="D71" s="22">
        <v>36.299999999999898</v>
      </c>
      <c r="E71" s="22">
        <v>10</v>
      </c>
    </row>
    <row r="72" spans="4:5" x14ac:dyDescent="0.3">
      <c r="D72" s="22">
        <v>36.399999999999899</v>
      </c>
      <c r="E72" s="22">
        <v>10</v>
      </c>
    </row>
    <row r="73" spans="4:5" x14ac:dyDescent="0.3">
      <c r="D73" s="22">
        <v>36.5</v>
      </c>
      <c r="E73" s="22">
        <v>10</v>
      </c>
    </row>
    <row r="74" spans="4:5" x14ac:dyDescent="0.3">
      <c r="D74" s="22">
        <v>36.6</v>
      </c>
      <c r="E74" s="22">
        <v>10</v>
      </c>
    </row>
    <row r="75" spans="4:5" x14ac:dyDescent="0.3">
      <c r="D75" s="22">
        <v>36.700000000000003</v>
      </c>
      <c r="E75" s="22">
        <v>10</v>
      </c>
    </row>
    <row r="76" spans="4:5" x14ac:dyDescent="0.3">
      <c r="D76" s="22">
        <v>36.799999999999898</v>
      </c>
      <c r="E76" s="22">
        <v>10</v>
      </c>
    </row>
    <row r="77" spans="4:5" x14ac:dyDescent="0.3">
      <c r="D77" s="22">
        <v>36.9</v>
      </c>
      <c r="E77" s="22">
        <v>10</v>
      </c>
    </row>
    <row r="78" spans="4:5" x14ac:dyDescent="0.3">
      <c r="D78" s="22">
        <v>37</v>
      </c>
      <c r="E78" s="22">
        <v>10</v>
      </c>
    </row>
    <row r="79" spans="4:5" x14ac:dyDescent="0.3">
      <c r="D79" s="22">
        <v>37.1</v>
      </c>
      <c r="E79" s="22">
        <v>10</v>
      </c>
    </row>
    <row r="80" spans="4:5" x14ac:dyDescent="0.3">
      <c r="D80" s="22">
        <v>37.200000000000003</v>
      </c>
      <c r="E80" s="22">
        <v>10</v>
      </c>
    </row>
    <row r="81" spans="4:5" x14ac:dyDescent="0.3">
      <c r="D81" s="22">
        <v>37.299999999999997</v>
      </c>
      <c r="E81" s="22">
        <v>10</v>
      </c>
    </row>
    <row r="82" spans="4:5" x14ac:dyDescent="0.3">
      <c r="D82" s="22">
        <v>37.4</v>
      </c>
      <c r="E82" s="22">
        <v>10</v>
      </c>
    </row>
    <row r="83" spans="4:5" x14ac:dyDescent="0.3">
      <c r="D83" s="22">
        <v>37.5</v>
      </c>
      <c r="E83" s="22">
        <v>10</v>
      </c>
    </row>
    <row r="84" spans="4:5" x14ac:dyDescent="0.3">
      <c r="D84" s="22">
        <v>37.6</v>
      </c>
      <c r="E84" s="22">
        <v>10</v>
      </c>
    </row>
    <row r="85" spans="4:5" x14ac:dyDescent="0.3">
      <c r="D85" s="22">
        <v>37.700000000000003</v>
      </c>
      <c r="E85" s="22">
        <v>10</v>
      </c>
    </row>
    <row r="86" spans="4:5" x14ac:dyDescent="0.3">
      <c r="D86" s="22">
        <v>37.799999999999997</v>
      </c>
      <c r="E86" s="22">
        <v>10</v>
      </c>
    </row>
    <row r="87" spans="4:5" x14ac:dyDescent="0.3">
      <c r="D87" s="22">
        <v>37.9</v>
      </c>
      <c r="E87" s="22">
        <v>10</v>
      </c>
    </row>
    <row r="88" spans="4:5" x14ac:dyDescent="0.3">
      <c r="D88" s="22">
        <v>38</v>
      </c>
      <c r="E88" s="22">
        <v>10</v>
      </c>
    </row>
    <row r="89" spans="4:5" x14ac:dyDescent="0.3">
      <c r="D89" s="22">
        <v>38.1</v>
      </c>
      <c r="E89" s="22">
        <v>10</v>
      </c>
    </row>
    <row r="90" spans="4:5" x14ac:dyDescent="0.3">
      <c r="D90" s="22">
        <v>38.200000000000003</v>
      </c>
      <c r="E90" s="22">
        <v>10</v>
      </c>
    </row>
    <row r="91" spans="4:5" x14ac:dyDescent="0.3">
      <c r="D91" s="22">
        <v>38.299999999999997</v>
      </c>
      <c r="E91" s="22">
        <v>10</v>
      </c>
    </row>
    <row r="92" spans="4:5" x14ac:dyDescent="0.3">
      <c r="D92" s="22">
        <v>38.4</v>
      </c>
      <c r="E92" s="22">
        <v>10</v>
      </c>
    </row>
    <row r="93" spans="4:5" x14ac:dyDescent="0.3">
      <c r="D93" s="22">
        <v>38.5</v>
      </c>
      <c r="E93" s="22">
        <v>10</v>
      </c>
    </row>
    <row r="94" spans="4:5" x14ac:dyDescent="0.3">
      <c r="D94" s="22">
        <v>38.6</v>
      </c>
      <c r="E94" s="22">
        <v>10</v>
      </c>
    </row>
    <row r="95" spans="4:5" x14ac:dyDescent="0.3">
      <c r="D95" s="22">
        <v>38.700000000000003</v>
      </c>
      <c r="E95" s="22">
        <v>10</v>
      </c>
    </row>
    <row r="96" spans="4:5" x14ac:dyDescent="0.3">
      <c r="D96" s="22">
        <v>38.799999999999997</v>
      </c>
      <c r="E96" s="22">
        <v>10</v>
      </c>
    </row>
    <row r="97" spans="1:12" x14ac:dyDescent="0.3">
      <c r="D97" s="22">
        <v>38.9</v>
      </c>
      <c r="E97" s="22">
        <v>10</v>
      </c>
    </row>
    <row r="98" spans="1:12" x14ac:dyDescent="0.3">
      <c r="D98" s="22">
        <v>39</v>
      </c>
      <c r="E98" s="22">
        <v>10</v>
      </c>
    </row>
    <row r="99" spans="1:12" x14ac:dyDescent="0.3">
      <c r="D99" s="22">
        <v>39.1</v>
      </c>
      <c r="E99" s="22">
        <v>10</v>
      </c>
    </row>
    <row r="100" spans="1:12" x14ac:dyDescent="0.3">
      <c r="D100" s="22">
        <v>39.200000000000003</v>
      </c>
      <c r="E100" s="22">
        <v>10</v>
      </c>
    </row>
    <row r="101" spans="1:12" x14ac:dyDescent="0.3">
      <c r="D101" s="22">
        <v>39.299999999999997</v>
      </c>
      <c r="E101" s="22">
        <v>10</v>
      </c>
    </row>
    <row r="102" spans="1:12" x14ac:dyDescent="0.3">
      <c r="D102" s="22">
        <v>39.4</v>
      </c>
      <c r="E102" s="22">
        <v>10</v>
      </c>
    </row>
    <row r="103" spans="1:12" x14ac:dyDescent="0.3">
      <c r="D103" s="22">
        <v>39.5</v>
      </c>
      <c r="E103" s="22">
        <v>10</v>
      </c>
    </row>
    <row r="104" spans="1:12" x14ac:dyDescent="0.3">
      <c r="D104" s="22">
        <v>39.6</v>
      </c>
      <c r="E104" s="22">
        <v>10</v>
      </c>
    </row>
    <row r="105" spans="1:12" x14ac:dyDescent="0.3">
      <c r="D105" s="22">
        <v>39.700000000000003</v>
      </c>
      <c r="E105" s="22">
        <v>10</v>
      </c>
    </row>
    <row r="106" spans="1:12" x14ac:dyDescent="0.3">
      <c r="D106" s="22">
        <v>39.799999999999997</v>
      </c>
      <c r="E106" s="22">
        <v>10</v>
      </c>
    </row>
    <row r="107" spans="1:12" x14ac:dyDescent="0.3">
      <c r="D107" s="22">
        <v>39.9</v>
      </c>
      <c r="E107" s="22">
        <v>10</v>
      </c>
    </row>
    <row r="108" spans="1:12" x14ac:dyDescent="0.3">
      <c r="D108" s="22">
        <v>40</v>
      </c>
      <c r="E108" s="22">
        <v>10</v>
      </c>
    </row>
    <row r="109" spans="1:12" x14ac:dyDescent="0.3">
      <c r="D109" s="22">
        <v>40.1</v>
      </c>
      <c r="E109" s="22">
        <v>10</v>
      </c>
    </row>
    <row r="110" spans="1:12" x14ac:dyDescent="0.3">
      <c r="A110" s="75"/>
      <c r="B110" s="75"/>
      <c r="C110" s="75"/>
      <c r="D110" s="75">
        <v>40.200000000000003</v>
      </c>
      <c r="E110" s="75">
        <v>10</v>
      </c>
      <c r="F110" s="75"/>
      <c r="G110" s="75"/>
      <c r="H110" s="75"/>
      <c r="I110" s="75"/>
      <c r="J110" s="75"/>
      <c r="K110" s="75"/>
      <c r="L110" s="75"/>
    </row>
    <row r="111" spans="1:12" x14ac:dyDescent="0.3">
      <c r="A111" s="75"/>
      <c r="B111" s="75"/>
      <c r="C111" s="75"/>
      <c r="D111" s="75">
        <v>40.299999999999997</v>
      </c>
      <c r="E111" s="75">
        <v>10</v>
      </c>
      <c r="F111" s="75"/>
      <c r="G111" s="75"/>
      <c r="H111" s="75"/>
      <c r="I111" s="75"/>
      <c r="J111" s="75"/>
      <c r="K111" s="75"/>
      <c r="L111" s="75"/>
    </row>
    <row r="112" spans="1:12" x14ac:dyDescent="0.3">
      <c r="A112" s="75"/>
      <c r="B112" s="75"/>
      <c r="C112" s="75"/>
      <c r="D112" s="75">
        <v>40.4</v>
      </c>
      <c r="E112" s="75">
        <v>10</v>
      </c>
      <c r="F112" s="75"/>
      <c r="G112" s="75"/>
      <c r="H112" s="75"/>
      <c r="I112" s="75"/>
      <c r="J112" s="75"/>
      <c r="K112" s="75"/>
      <c r="L112" s="75"/>
    </row>
    <row r="113" spans="1:12" x14ac:dyDescent="0.3">
      <c r="A113" s="75"/>
      <c r="B113" s="75"/>
      <c r="C113" s="75"/>
      <c r="D113" s="75">
        <v>40.5</v>
      </c>
      <c r="E113" s="75">
        <v>10</v>
      </c>
      <c r="F113" s="75"/>
      <c r="G113" s="75"/>
      <c r="H113" s="75"/>
      <c r="I113" s="75"/>
      <c r="J113" s="75"/>
      <c r="K113" s="75"/>
      <c r="L113" s="75"/>
    </row>
    <row r="114" spans="1:12" x14ac:dyDescent="0.3">
      <c r="A114" s="75"/>
      <c r="B114" s="75"/>
      <c r="C114" s="75"/>
      <c r="D114" s="75">
        <v>40.6</v>
      </c>
      <c r="E114" s="75">
        <v>10</v>
      </c>
      <c r="F114" s="75"/>
      <c r="G114" s="75"/>
      <c r="H114" s="75"/>
      <c r="I114" s="75"/>
      <c r="J114" s="75"/>
      <c r="K114" s="75"/>
      <c r="L114" s="75"/>
    </row>
    <row r="115" spans="1:12" x14ac:dyDescent="0.3">
      <c r="A115" s="75"/>
      <c r="B115" s="75"/>
      <c r="C115" s="75"/>
      <c r="D115" s="75">
        <v>40.700000000000003</v>
      </c>
      <c r="E115" s="75">
        <v>10</v>
      </c>
      <c r="F115" s="75"/>
      <c r="G115" s="75"/>
      <c r="H115" s="75"/>
      <c r="I115" s="75"/>
      <c r="J115" s="75"/>
      <c r="K115" s="75"/>
      <c r="L115" s="75"/>
    </row>
    <row r="116" spans="1:12" x14ac:dyDescent="0.3">
      <c r="A116" s="75"/>
      <c r="B116" s="75"/>
      <c r="C116" s="75"/>
      <c r="D116" s="75">
        <v>40.799999999999997</v>
      </c>
      <c r="E116" s="75">
        <v>10</v>
      </c>
      <c r="F116" s="75"/>
      <c r="G116" s="75"/>
      <c r="H116" s="75"/>
      <c r="I116" s="75"/>
      <c r="J116" s="75"/>
      <c r="K116" s="75"/>
      <c r="L116" s="75"/>
    </row>
    <row r="117" spans="1:12" x14ac:dyDescent="0.3">
      <c r="A117" s="75"/>
      <c r="B117" s="75"/>
      <c r="C117" s="75"/>
      <c r="D117" s="75">
        <v>40.9</v>
      </c>
      <c r="E117" s="75">
        <v>10</v>
      </c>
      <c r="F117" s="75"/>
      <c r="G117" s="75"/>
      <c r="H117" s="75"/>
      <c r="I117" s="75"/>
      <c r="J117" s="75"/>
      <c r="K117" s="75"/>
      <c r="L117" s="75"/>
    </row>
    <row r="118" spans="1:12" x14ac:dyDescent="0.3">
      <c r="A118" s="75"/>
      <c r="B118" s="75"/>
      <c r="C118" s="75"/>
      <c r="D118" s="75">
        <v>41</v>
      </c>
      <c r="E118" s="75">
        <v>10</v>
      </c>
      <c r="F118" s="75"/>
      <c r="G118" s="75"/>
      <c r="H118" s="75"/>
      <c r="I118" s="75"/>
      <c r="J118" s="75"/>
      <c r="K118" s="75"/>
      <c r="L118" s="75"/>
    </row>
    <row r="119" spans="1:12" x14ac:dyDescent="0.3">
      <c r="A119" s="75"/>
      <c r="B119" s="75"/>
      <c r="C119" s="75"/>
      <c r="D119" s="75">
        <v>41.1</v>
      </c>
      <c r="E119" s="75">
        <v>10</v>
      </c>
      <c r="F119" s="75"/>
      <c r="G119" s="75"/>
      <c r="H119" s="75"/>
      <c r="I119" s="75"/>
      <c r="J119" s="75"/>
      <c r="K119" s="75"/>
      <c r="L119" s="75"/>
    </row>
    <row r="120" spans="1:12" x14ac:dyDescent="0.3">
      <c r="A120" s="75"/>
      <c r="B120" s="75"/>
      <c r="C120" s="75"/>
      <c r="D120" s="75">
        <v>41.2</v>
      </c>
      <c r="E120" s="75">
        <v>10</v>
      </c>
      <c r="F120" s="75"/>
      <c r="G120" s="75"/>
      <c r="H120" s="75"/>
      <c r="I120" s="75"/>
      <c r="J120" s="75"/>
      <c r="K120" s="75"/>
      <c r="L120" s="75"/>
    </row>
    <row r="121" spans="1:12" x14ac:dyDescent="0.3">
      <c r="A121" s="75"/>
      <c r="B121" s="75"/>
      <c r="C121" s="75"/>
      <c r="D121" s="75">
        <v>41.3</v>
      </c>
      <c r="E121" s="75">
        <v>10</v>
      </c>
      <c r="F121" s="75"/>
      <c r="G121" s="75"/>
      <c r="H121" s="75"/>
      <c r="I121" s="75"/>
      <c r="J121" s="75"/>
      <c r="K121" s="75"/>
      <c r="L121" s="75"/>
    </row>
    <row r="122" spans="1:12" x14ac:dyDescent="0.3">
      <c r="A122" s="75"/>
      <c r="B122" s="75"/>
      <c r="C122" s="75"/>
      <c r="D122" s="75">
        <v>41.4</v>
      </c>
      <c r="E122" s="75">
        <v>10</v>
      </c>
      <c r="F122" s="75"/>
      <c r="G122" s="75"/>
      <c r="H122" s="75"/>
      <c r="I122" s="75"/>
      <c r="J122" s="75"/>
      <c r="K122" s="75"/>
      <c r="L122" s="75"/>
    </row>
    <row r="123" spans="1:12" x14ac:dyDescent="0.3">
      <c r="A123" s="75"/>
      <c r="B123" s="75"/>
      <c r="C123" s="75"/>
      <c r="D123" s="75">
        <v>41.5</v>
      </c>
      <c r="E123" s="75">
        <v>10</v>
      </c>
      <c r="F123" s="75"/>
      <c r="G123" s="75"/>
      <c r="H123" s="75"/>
      <c r="I123" s="75"/>
      <c r="J123" s="75"/>
      <c r="K123" s="75"/>
      <c r="L123" s="75"/>
    </row>
    <row r="124" spans="1:12" x14ac:dyDescent="0.3">
      <c r="A124" s="75"/>
      <c r="B124" s="75"/>
      <c r="C124" s="75"/>
      <c r="D124" s="75">
        <v>41.6</v>
      </c>
      <c r="E124" s="75">
        <v>10</v>
      </c>
      <c r="F124" s="75"/>
      <c r="G124" s="75"/>
      <c r="H124" s="75"/>
      <c r="I124" s="75"/>
      <c r="J124" s="75"/>
      <c r="K124" s="75"/>
      <c r="L124" s="75"/>
    </row>
    <row r="125" spans="1:12" x14ac:dyDescent="0.3">
      <c r="A125" s="75"/>
      <c r="B125" s="75"/>
      <c r="C125" s="75"/>
      <c r="D125" s="75">
        <v>41.7</v>
      </c>
      <c r="E125" s="75">
        <v>10</v>
      </c>
      <c r="F125" s="75"/>
      <c r="G125" s="75"/>
      <c r="H125" s="75"/>
      <c r="I125" s="75"/>
      <c r="J125" s="75"/>
      <c r="K125" s="75"/>
      <c r="L125" s="75"/>
    </row>
    <row r="126" spans="1:12" x14ac:dyDescent="0.3">
      <c r="A126" s="75"/>
      <c r="B126" s="75"/>
      <c r="C126" s="75"/>
      <c r="D126" s="75">
        <v>41.8</v>
      </c>
      <c r="E126" s="75">
        <v>10</v>
      </c>
      <c r="F126" s="75"/>
      <c r="G126" s="75"/>
      <c r="H126" s="75"/>
      <c r="I126" s="75"/>
      <c r="J126" s="75"/>
      <c r="K126" s="75"/>
      <c r="L126" s="75"/>
    </row>
    <row r="127" spans="1:12" x14ac:dyDescent="0.3">
      <c r="A127" s="75"/>
      <c r="B127" s="75"/>
      <c r="C127" s="75"/>
      <c r="D127" s="75">
        <v>41.9</v>
      </c>
      <c r="E127" s="75">
        <v>10</v>
      </c>
      <c r="F127" s="75"/>
      <c r="G127" s="75"/>
      <c r="H127" s="75"/>
      <c r="I127" s="75"/>
      <c r="J127" s="75"/>
      <c r="K127" s="75"/>
      <c r="L127" s="75"/>
    </row>
    <row r="128" spans="1:12" x14ac:dyDescent="0.3">
      <c r="A128" s="75"/>
      <c r="B128" s="75"/>
      <c r="C128" s="75"/>
      <c r="D128" s="75">
        <v>42</v>
      </c>
      <c r="E128" s="75">
        <v>10</v>
      </c>
      <c r="F128" s="75"/>
      <c r="G128" s="75"/>
      <c r="H128" s="75"/>
      <c r="I128" s="75"/>
      <c r="J128" s="75"/>
      <c r="K128" s="75"/>
      <c r="L128" s="75"/>
    </row>
    <row r="129" spans="1:12" x14ac:dyDescent="0.3">
      <c r="A129" s="75"/>
      <c r="B129" s="75"/>
      <c r="C129" s="75"/>
      <c r="D129" s="75">
        <v>42.1</v>
      </c>
      <c r="E129" s="75">
        <v>10</v>
      </c>
      <c r="F129" s="75"/>
      <c r="G129" s="75"/>
      <c r="H129" s="75"/>
      <c r="I129" s="75"/>
      <c r="J129" s="75"/>
      <c r="K129" s="75"/>
      <c r="L129" s="75"/>
    </row>
    <row r="130" spans="1:12" x14ac:dyDescent="0.3">
      <c r="A130" s="75"/>
      <c r="B130" s="75"/>
      <c r="C130" s="75"/>
      <c r="D130" s="75">
        <v>42.2</v>
      </c>
      <c r="E130" s="75">
        <v>10</v>
      </c>
      <c r="F130" s="75"/>
      <c r="G130" s="75"/>
      <c r="H130" s="75"/>
      <c r="I130" s="75"/>
      <c r="J130" s="75"/>
      <c r="K130" s="75"/>
      <c r="L130" s="75"/>
    </row>
    <row r="131" spans="1:12" x14ac:dyDescent="0.3">
      <c r="A131" s="75"/>
      <c r="B131" s="75"/>
      <c r="C131" s="75"/>
      <c r="D131" s="75">
        <v>42.3</v>
      </c>
      <c r="E131" s="75">
        <v>10</v>
      </c>
      <c r="F131" s="75"/>
      <c r="G131" s="75"/>
      <c r="H131" s="75"/>
      <c r="I131" s="75"/>
      <c r="J131" s="75"/>
      <c r="K131" s="75"/>
      <c r="L131" s="75"/>
    </row>
    <row r="132" spans="1:12" x14ac:dyDescent="0.3">
      <c r="A132" s="75"/>
      <c r="B132" s="75"/>
      <c r="C132" s="75"/>
      <c r="D132" s="75">
        <v>42.4</v>
      </c>
      <c r="E132" s="75">
        <v>10</v>
      </c>
      <c r="F132" s="75"/>
      <c r="G132" s="75"/>
      <c r="H132" s="75"/>
      <c r="I132" s="75"/>
      <c r="J132" s="75"/>
      <c r="K132" s="75"/>
      <c r="L132" s="75"/>
    </row>
    <row r="133" spans="1:12" x14ac:dyDescent="0.3">
      <c r="A133" s="75"/>
      <c r="B133" s="75"/>
      <c r="C133" s="75"/>
      <c r="D133" s="75">
        <v>42.5</v>
      </c>
      <c r="E133" s="75">
        <v>10</v>
      </c>
      <c r="F133" s="75"/>
      <c r="G133" s="75"/>
      <c r="H133" s="75"/>
      <c r="I133" s="75"/>
      <c r="J133" s="75"/>
      <c r="K133" s="75"/>
      <c r="L133" s="75"/>
    </row>
    <row r="134" spans="1:12" x14ac:dyDescent="0.3">
      <c r="A134" s="75"/>
      <c r="B134" s="75"/>
      <c r="C134" s="75"/>
      <c r="D134" s="75">
        <v>42.6</v>
      </c>
      <c r="E134" s="75">
        <v>10</v>
      </c>
      <c r="F134" s="75"/>
      <c r="G134" s="75"/>
      <c r="H134" s="75"/>
      <c r="I134" s="75"/>
      <c r="J134" s="75"/>
      <c r="K134" s="75"/>
      <c r="L134" s="75"/>
    </row>
    <row r="135" spans="1:12" x14ac:dyDescent="0.3">
      <c r="A135" s="75"/>
      <c r="B135" s="75"/>
      <c r="C135" s="75"/>
      <c r="D135" s="75">
        <v>42.7</v>
      </c>
      <c r="E135" s="75">
        <v>10</v>
      </c>
      <c r="F135" s="75"/>
      <c r="G135" s="75"/>
      <c r="H135" s="75"/>
      <c r="I135" s="75"/>
      <c r="J135" s="75"/>
      <c r="K135" s="75"/>
      <c r="L135" s="75"/>
    </row>
    <row r="136" spans="1:12" x14ac:dyDescent="0.3">
      <c r="A136" s="75"/>
      <c r="B136" s="75"/>
      <c r="C136" s="75"/>
      <c r="D136" s="75">
        <v>42.8</v>
      </c>
      <c r="E136" s="75">
        <v>10</v>
      </c>
      <c r="F136" s="75"/>
      <c r="G136" s="75"/>
      <c r="H136" s="75"/>
      <c r="I136" s="75"/>
      <c r="J136" s="75"/>
      <c r="K136" s="75"/>
      <c r="L136" s="75"/>
    </row>
    <row r="137" spans="1:12" x14ac:dyDescent="0.3">
      <c r="A137" s="75"/>
      <c r="B137" s="75"/>
      <c r="C137" s="75"/>
      <c r="D137" s="75">
        <v>42.9</v>
      </c>
      <c r="E137" s="75">
        <v>10</v>
      </c>
      <c r="F137" s="75"/>
      <c r="G137" s="75"/>
      <c r="H137" s="75"/>
      <c r="I137" s="75"/>
      <c r="J137" s="75"/>
      <c r="K137" s="75"/>
      <c r="L137" s="75"/>
    </row>
    <row r="138" spans="1:12" x14ac:dyDescent="0.3">
      <c r="A138" s="75"/>
      <c r="B138" s="75"/>
      <c r="C138" s="75"/>
      <c r="D138" s="75">
        <v>43</v>
      </c>
      <c r="E138" s="75">
        <v>10</v>
      </c>
      <c r="F138" s="75"/>
      <c r="G138" s="75"/>
      <c r="H138" s="75"/>
      <c r="I138" s="75"/>
      <c r="J138" s="75"/>
      <c r="K138" s="75"/>
      <c r="L138" s="75"/>
    </row>
    <row r="139" spans="1:12" x14ac:dyDescent="0.3">
      <c r="A139" s="75"/>
      <c r="B139" s="75"/>
      <c r="C139" s="75"/>
      <c r="D139" s="75">
        <v>43.1</v>
      </c>
      <c r="E139" s="75">
        <v>10</v>
      </c>
      <c r="F139" s="75"/>
      <c r="G139" s="75"/>
      <c r="H139" s="75"/>
      <c r="I139" s="75"/>
      <c r="J139" s="75"/>
      <c r="K139" s="75"/>
      <c r="L139" s="75"/>
    </row>
    <row r="140" spans="1:12" x14ac:dyDescent="0.3">
      <c r="A140" s="75"/>
      <c r="B140" s="75"/>
      <c r="C140" s="75"/>
      <c r="D140" s="75">
        <v>43.200000000000102</v>
      </c>
      <c r="E140" s="75">
        <v>10</v>
      </c>
      <c r="F140" s="75"/>
      <c r="G140" s="75"/>
      <c r="H140" s="75"/>
      <c r="I140" s="75"/>
      <c r="J140" s="75"/>
      <c r="K140" s="75"/>
      <c r="L140" s="75"/>
    </row>
    <row r="141" spans="1:12" x14ac:dyDescent="0.3">
      <c r="A141" s="75"/>
      <c r="B141" s="75"/>
      <c r="C141" s="75"/>
      <c r="D141" s="75">
        <v>43.3</v>
      </c>
      <c r="E141" s="75">
        <v>10</v>
      </c>
      <c r="F141" s="75"/>
      <c r="G141" s="75"/>
      <c r="H141" s="75"/>
      <c r="I141" s="75"/>
      <c r="J141" s="75"/>
      <c r="K141" s="75"/>
      <c r="L141" s="75"/>
    </row>
    <row r="142" spans="1:12" x14ac:dyDescent="0.3">
      <c r="A142" s="75"/>
      <c r="B142" s="75"/>
      <c r="C142" s="75"/>
      <c r="D142" s="75">
        <v>43.4</v>
      </c>
      <c r="E142" s="75">
        <v>10</v>
      </c>
      <c r="F142" s="75"/>
      <c r="G142" s="75"/>
      <c r="H142" s="75"/>
      <c r="I142" s="75"/>
      <c r="J142" s="75"/>
      <c r="K142" s="75"/>
      <c r="L142" s="75"/>
    </row>
    <row r="143" spans="1:12" x14ac:dyDescent="0.3">
      <c r="A143" s="75"/>
      <c r="B143" s="75"/>
      <c r="C143" s="75"/>
      <c r="D143" s="75">
        <v>43.5</v>
      </c>
      <c r="E143" s="75">
        <v>10</v>
      </c>
      <c r="F143" s="75"/>
      <c r="G143" s="75"/>
      <c r="H143" s="75"/>
      <c r="I143" s="75"/>
      <c r="J143" s="75"/>
      <c r="K143" s="75"/>
      <c r="L143" s="75"/>
    </row>
    <row r="144" spans="1:12" x14ac:dyDescent="0.3">
      <c r="A144" s="75"/>
      <c r="B144" s="75"/>
      <c r="C144" s="75"/>
      <c r="D144" s="75">
        <v>43.600000000000101</v>
      </c>
      <c r="E144" s="75">
        <v>10</v>
      </c>
      <c r="F144" s="75"/>
      <c r="G144" s="75"/>
      <c r="H144" s="75"/>
      <c r="I144" s="75"/>
      <c r="J144" s="75"/>
      <c r="K144" s="75"/>
      <c r="L144" s="75"/>
    </row>
    <row r="145" spans="1:12" x14ac:dyDescent="0.3">
      <c r="A145" s="75"/>
      <c r="B145" s="75"/>
      <c r="C145" s="75"/>
      <c r="D145" s="75">
        <v>43.700000000000102</v>
      </c>
      <c r="E145" s="75">
        <v>10</v>
      </c>
      <c r="F145" s="75"/>
      <c r="G145" s="75"/>
      <c r="H145" s="75"/>
      <c r="I145" s="75"/>
      <c r="J145" s="75"/>
      <c r="K145" s="75"/>
      <c r="L145" s="75"/>
    </row>
    <row r="146" spans="1:12" x14ac:dyDescent="0.3">
      <c r="A146" s="75"/>
      <c r="B146" s="75"/>
      <c r="C146" s="75"/>
      <c r="D146" s="75">
        <v>43.8</v>
      </c>
      <c r="E146" s="75">
        <v>10</v>
      </c>
      <c r="F146" s="75"/>
      <c r="G146" s="75"/>
      <c r="H146" s="75"/>
      <c r="I146" s="75"/>
      <c r="J146" s="75"/>
      <c r="K146" s="75"/>
      <c r="L146" s="75"/>
    </row>
    <row r="147" spans="1:12" x14ac:dyDescent="0.3">
      <c r="A147" s="75"/>
      <c r="B147" s="75"/>
      <c r="C147" s="75"/>
      <c r="D147" s="75">
        <v>43.900000000000098</v>
      </c>
      <c r="E147" s="75">
        <v>10</v>
      </c>
      <c r="F147" s="75"/>
      <c r="G147" s="75"/>
      <c r="H147" s="75"/>
      <c r="I147" s="75"/>
      <c r="J147" s="75"/>
      <c r="K147" s="75"/>
      <c r="L147" s="75"/>
    </row>
    <row r="148" spans="1:12" x14ac:dyDescent="0.3">
      <c r="A148" s="75"/>
      <c r="B148" s="75"/>
      <c r="C148" s="75"/>
      <c r="D148" s="75">
        <v>44.000000000000099</v>
      </c>
      <c r="E148" s="75">
        <v>10</v>
      </c>
      <c r="F148" s="75"/>
      <c r="G148" s="75"/>
      <c r="H148" s="75"/>
      <c r="I148" s="75"/>
      <c r="J148" s="75"/>
      <c r="K148" s="75"/>
      <c r="L148" s="75"/>
    </row>
    <row r="149" spans="1:12" x14ac:dyDescent="0.3">
      <c r="A149" s="75"/>
      <c r="B149" s="75"/>
      <c r="C149" s="75"/>
      <c r="D149" s="75">
        <v>44.100000000000101</v>
      </c>
      <c r="E149" s="75">
        <v>10</v>
      </c>
      <c r="F149" s="75"/>
      <c r="G149" s="75"/>
      <c r="H149" s="75"/>
      <c r="I149" s="75"/>
      <c r="J149" s="75"/>
      <c r="K149" s="75"/>
      <c r="L149" s="75"/>
    </row>
    <row r="150" spans="1:12" x14ac:dyDescent="0.3">
      <c r="A150" s="75"/>
      <c r="B150" s="75"/>
      <c r="C150" s="75"/>
      <c r="D150" s="75">
        <v>44.200000000000102</v>
      </c>
      <c r="E150" s="75">
        <v>10</v>
      </c>
      <c r="F150" s="75"/>
      <c r="G150" s="75"/>
      <c r="H150" s="75"/>
      <c r="I150" s="75"/>
      <c r="J150" s="75"/>
      <c r="K150" s="75"/>
      <c r="L150" s="75"/>
    </row>
    <row r="151" spans="1:12" x14ac:dyDescent="0.3">
      <c r="A151" s="75"/>
      <c r="B151" s="75"/>
      <c r="C151" s="75"/>
      <c r="D151" s="75">
        <v>44.300000000000097</v>
      </c>
      <c r="E151" s="75">
        <v>10</v>
      </c>
      <c r="F151" s="75"/>
      <c r="G151" s="75"/>
      <c r="H151" s="75"/>
      <c r="I151" s="75"/>
      <c r="J151" s="75"/>
      <c r="K151" s="75"/>
      <c r="L151" s="75"/>
    </row>
    <row r="152" spans="1:12" x14ac:dyDescent="0.3">
      <c r="A152" s="75"/>
      <c r="B152" s="75"/>
      <c r="C152" s="75"/>
      <c r="D152" s="75">
        <v>44.400000000000098</v>
      </c>
      <c r="E152" s="75">
        <v>10</v>
      </c>
      <c r="F152" s="75"/>
      <c r="G152" s="75"/>
      <c r="H152" s="75"/>
      <c r="I152" s="75"/>
      <c r="J152" s="75"/>
      <c r="K152" s="75"/>
      <c r="L152" s="75"/>
    </row>
    <row r="153" spans="1:12" x14ac:dyDescent="0.3">
      <c r="A153" s="75"/>
      <c r="B153" s="75"/>
      <c r="C153" s="75"/>
      <c r="D153" s="75">
        <v>44.500000000000099</v>
      </c>
      <c r="E153" s="75">
        <v>10</v>
      </c>
      <c r="F153" s="75"/>
      <c r="G153" s="75"/>
      <c r="H153" s="75"/>
      <c r="I153" s="75"/>
      <c r="J153" s="75"/>
      <c r="K153" s="75"/>
      <c r="L153" s="75"/>
    </row>
    <row r="154" spans="1:12" x14ac:dyDescent="0.3">
      <c r="A154" s="75"/>
      <c r="B154" s="75"/>
      <c r="C154" s="75"/>
      <c r="D154" s="75">
        <v>44.600000000000101</v>
      </c>
      <c r="E154" s="75">
        <v>10</v>
      </c>
      <c r="F154" s="75"/>
      <c r="G154" s="75"/>
      <c r="H154" s="75"/>
      <c r="I154" s="75"/>
      <c r="J154" s="75"/>
      <c r="K154" s="75"/>
      <c r="L154" s="75"/>
    </row>
    <row r="155" spans="1:12" x14ac:dyDescent="0.3">
      <c r="A155" s="75"/>
      <c r="B155" s="75"/>
      <c r="C155" s="75"/>
      <c r="D155" s="75">
        <v>44.700000000000102</v>
      </c>
      <c r="E155" s="75">
        <v>10</v>
      </c>
      <c r="F155" s="75"/>
      <c r="G155" s="75"/>
      <c r="H155" s="75"/>
      <c r="I155" s="75"/>
      <c r="J155" s="75"/>
      <c r="K155" s="75"/>
      <c r="L155" s="75"/>
    </row>
    <row r="156" spans="1:12" x14ac:dyDescent="0.3">
      <c r="A156" s="75"/>
      <c r="B156" s="75"/>
      <c r="C156" s="75"/>
      <c r="D156" s="75">
        <v>44.800000000000097</v>
      </c>
      <c r="E156" s="75">
        <v>10</v>
      </c>
      <c r="F156" s="75"/>
      <c r="G156" s="75"/>
      <c r="H156" s="75"/>
      <c r="I156" s="75"/>
      <c r="J156" s="75"/>
      <c r="K156" s="75"/>
      <c r="L156" s="75"/>
    </row>
    <row r="157" spans="1:12" x14ac:dyDescent="0.3">
      <c r="A157" s="75"/>
      <c r="B157" s="75"/>
      <c r="C157" s="75"/>
      <c r="D157" s="75">
        <v>44.900000000000098</v>
      </c>
      <c r="E157" s="75">
        <v>10</v>
      </c>
      <c r="F157" s="75"/>
      <c r="G157" s="75"/>
      <c r="H157" s="75"/>
      <c r="I157" s="75"/>
      <c r="J157" s="75"/>
      <c r="K157" s="75"/>
      <c r="L157" s="75"/>
    </row>
    <row r="158" spans="1:12" x14ac:dyDescent="0.3">
      <c r="A158" s="75"/>
      <c r="B158" s="75"/>
      <c r="C158" s="75"/>
      <c r="D158" s="75">
        <v>45.000000000000099</v>
      </c>
      <c r="E158" s="75">
        <v>10</v>
      </c>
      <c r="F158" s="75"/>
      <c r="G158" s="75"/>
      <c r="H158" s="75"/>
      <c r="I158" s="75"/>
      <c r="J158" s="75"/>
      <c r="K158" s="75"/>
      <c r="L158" s="75"/>
    </row>
    <row r="159" spans="1:12" x14ac:dyDescent="0.3">
      <c r="A159" s="75"/>
      <c r="B159" s="75"/>
      <c r="C159" s="75"/>
      <c r="D159" s="75">
        <v>45.100000000000101</v>
      </c>
      <c r="E159" s="75">
        <v>10</v>
      </c>
      <c r="F159" s="75"/>
      <c r="G159" s="75"/>
      <c r="H159" s="75"/>
      <c r="I159" s="75"/>
      <c r="J159" s="75"/>
      <c r="K159" s="75"/>
      <c r="L159" s="75"/>
    </row>
    <row r="160" spans="1:12" x14ac:dyDescent="0.3">
      <c r="A160" s="75"/>
      <c r="B160" s="75"/>
      <c r="C160" s="75"/>
      <c r="D160" s="75">
        <v>45.200000000000102</v>
      </c>
      <c r="E160" s="75">
        <v>10</v>
      </c>
      <c r="F160" s="75"/>
      <c r="G160" s="75"/>
      <c r="H160" s="75"/>
      <c r="I160" s="75"/>
      <c r="J160" s="75"/>
      <c r="K160" s="75"/>
      <c r="L160" s="75"/>
    </row>
    <row r="161" spans="1:12" x14ac:dyDescent="0.3">
      <c r="A161" s="75"/>
      <c r="B161" s="75"/>
      <c r="C161" s="75"/>
      <c r="D161" s="75">
        <v>45.300000000000097</v>
      </c>
      <c r="E161" s="75">
        <v>10</v>
      </c>
      <c r="F161" s="75"/>
      <c r="G161" s="75"/>
      <c r="H161" s="75"/>
      <c r="I161" s="75"/>
      <c r="J161" s="75"/>
      <c r="K161" s="75"/>
      <c r="L161" s="75"/>
    </row>
    <row r="162" spans="1:12" x14ac:dyDescent="0.3">
      <c r="A162" s="75"/>
      <c r="B162" s="75"/>
      <c r="C162" s="75"/>
      <c r="D162" s="75">
        <v>45.400000000000098</v>
      </c>
      <c r="E162" s="75">
        <v>10</v>
      </c>
      <c r="F162" s="75"/>
      <c r="G162" s="75"/>
      <c r="H162" s="75"/>
      <c r="I162" s="75"/>
      <c r="J162" s="75"/>
      <c r="K162" s="75"/>
      <c r="L162" s="75"/>
    </row>
    <row r="163" spans="1:12" x14ac:dyDescent="0.3">
      <c r="A163" s="75"/>
      <c r="B163" s="75"/>
      <c r="C163" s="75"/>
      <c r="D163" s="75">
        <v>45.500000000000099</v>
      </c>
      <c r="E163" s="75">
        <v>10</v>
      </c>
      <c r="F163" s="75"/>
      <c r="G163" s="75"/>
      <c r="H163" s="75"/>
      <c r="I163" s="75"/>
      <c r="J163" s="75"/>
      <c r="K163" s="75"/>
      <c r="L163" s="75"/>
    </row>
    <row r="164" spans="1:12" x14ac:dyDescent="0.3">
      <c r="A164" s="75"/>
      <c r="B164" s="75"/>
      <c r="C164" s="75"/>
      <c r="D164" s="75">
        <v>45.600000000000101</v>
      </c>
      <c r="E164" s="75">
        <v>10</v>
      </c>
      <c r="F164" s="75"/>
      <c r="G164" s="75"/>
      <c r="H164" s="75"/>
      <c r="I164" s="75"/>
      <c r="J164" s="75"/>
      <c r="K164" s="75"/>
      <c r="L164" s="75"/>
    </row>
    <row r="165" spans="1:12" x14ac:dyDescent="0.3">
      <c r="A165" s="75"/>
      <c r="B165" s="75"/>
      <c r="C165" s="75"/>
      <c r="D165" s="75">
        <v>45.700000000000102</v>
      </c>
      <c r="E165" s="75">
        <v>10</v>
      </c>
      <c r="F165" s="75"/>
      <c r="G165" s="75"/>
      <c r="H165" s="75"/>
      <c r="I165" s="75"/>
      <c r="J165" s="75"/>
      <c r="K165" s="75"/>
      <c r="L165" s="75"/>
    </row>
    <row r="166" spans="1:12" x14ac:dyDescent="0.3">
      <c r="A166" s="75"/>
      <c r="B166" s="75"/>
      <c r="C166" s="75"/>
      <c r="D166" s="75">
        <v>45.800000000000097</v>
      </c>
      <c r="E166" s="75">
        <v>10</v>
      </c>
      <c r="F166" s="75"/>
      <c r="G166" s="75"/>
      <c r="H166" s="75"/>
      <c r="I166" s="75"/>
      <c r="J166" s="75"/>
      <c r="K166" s="75"/>
      <c r="L166" s="75"/>
    </row>
    <row r="167" spans="1:12" x14ac:dyDescent="0.3">
      <c r="A167" s="75"/>
      <c r="B167" s="75"/>
      <c r="C167" s="75"/>
      <c r="D167" s="75">
        <v>45.900000000000098</v>
      </c>
      <c r="E167" s="75">
        <v>10</v>
      </c>
      <c r="F167" s="75"/>
      <c r="G167" s="75"/>
      <c r="H167" s="75"/>
      <c r="I167" s="75"/>
      <c r="J167" s="75"/>
      <c r="K167" s="75"/>
      <c r="L167" s="75"/>
    </row>
    <row r="168" spans="1:12" x14ac:dyDescent="0.3">
      <c r="A168" s="75"/>
      <c r="B168" s="75"/>
      <c r="C168" s="75"/>
      <c r="D168" s="75">
        <v>46.000000000000099</v>
      </c>
      <c r="E168" s="75">
        <v>10</v>
      </c>
      <c r="F168" s="75"/>
      <c r="G168" s="75"/>
      <c r="H168" s="75"/>
      <c r="I168" s="75"/>
      <c r="J168" s="75"/>
      <c r="K168" s="75"/>
      <c r="L168" s="75"/>
    </row>
    <row r="169" spans="1:12" x14ac:dyDescent="0.3">
      <c r="A169" s="75"/>
      <c r="B169" s="75"/>
      <c r="C169" s="75"/>
      <c r="D169" s="75">
        <v>46.100000000000101</v>
      </c>
      <c r="E169" s="75">
        <v>10</v>
      </c>
      <c r="F169" s="75"/>
      <c r="G169" s="75"/>
      <c r="H169" s="75"/>
      <c r="I169" s="75"/>
      <c r="J169" s="75"/>
      <c r="K169" s="75"/>
      <c r="L169" s="75"/>
    </row>
    <row r="170" spans="1:12" x14ac:dyDescent="0.3">
      <c r="A170" s="75"/>
      <c r="B170" s="75"/>
      <c r="C170" s="75"/>
      <c r="D170" s="75">
        <v>46.200000000000102</v>
      </c>
      <c r="E170" s="75">
        <v>10</v>
      </c>
      <c r="F170" s="75"/>
      <c r="G170" s="75"/>
      <c r="H170" s="75"/>
      <c r="I170" s="75"/>
      <c r="J170" s="75"/>
      <c r="K170" s="75"/>
      <c r="L170" s="75"/>
    </row>
    <row r="171" spans="1:12" x14ac:dyDescent="0.3">
      <c r="A171" s="75"/>
      <c r="B171" s="75"/>
      <c r="C171" s="75"/>
      <c r="D171" s="75">
        <v>46.300000000000097</v>
      </c>
      <c r="E171" s="75">
        <v>10</v>
      </c>
      <c r="F171" s="75"/>
      <c r="G171" s="75"/>
      <c r="H171" s="75"/>
      <c r="I171" s="75"/>
      <c r="J171" s="75"/>
      <c r="K171" s="75"/>
      <c r="L171" s="75"/>
    </row>
    <row r="172" spans="1:12" x14ac:dyDescent="0.3">
      <c r="A172" s="75"/>
      <c r="B172" s="75"/>
      <c r="C172" s="75"/>
      <c r="D172" s="75">
        <v>46.400000000000098</v>
      </c>
      <c r="E172" s="75">
        <v>10</v>
      </c>
      <c r="F172" s="75"/>
      <c r="G172" s="75"/>
      <c r="H172" s="75"/>
      <c r="I172" s="75"/>
      <c r="J172" s="75"/>
      <c r="K172" s="75"/>
      <c r="L172" s="75"/>
    </row>
    <row r="173" spans="1:12" x14ac:dyDescent="0.3">
      <c r="A173" s="75"/>
      <c r="B173" s="75"/>
      <c r="C173" s="75"/>
      <c r="D173" s="75">
        <v>46.500000000000099</v>
      </c>
      <c r="E173" s="75">
        <v>10</v>
      </c>
      <c r="F173" s="75"/>
      <c r="G173" s="75"/>
      <c r="H173" s="75"/>
      <c r="I173" s="75"/>
      <c r="J173" s="75"/>
      <c r="K173" s="75"/>
      <c r="L173" s="75"/>
    </row>
    <row r="174" spans="1:12" x14ac:dyDescent="0.3">
      <c r="A174" s="75"/>
      <c r="B174" s="75"/>
      <c r="C174" s="75"/>
      <c r="D174" s="75">
        <v>46.600000000000101</v>
      </c>
      <c r="E174" s="75">
        <v>10</v>
      </c>
      <c r="F174" s="75"/>
      <c r="G174" s="75"/>
      <c r="H174" s="75"/>
      <c r="I174" s="75"/>
      <c r="J174" s="75"/>
      <c r="K174" s="75"/>
      <c r="L174" s="75"/>
    </row>
    <row r="175" spans="1:12" x14ac:dyDescent="0.3">
      <c r="A175" s="75"/>
      <c r="B175" s="75"/>
      <c r="C175" s="75"/>
      <c r="D175" s="75">
        <v>46.700000000000102</v>
      </c>
      <c r="E175" s="75">
        <v>10</v>
      </c>
      <c r="F175" s="75"/>
      <c r="G175" s="75"/>
      <c r="H175" s="75"/>
      <c r="I175" s="75"/>
      <c r="J175" s="75"/>
      <c r="K175" s="75"/>
      <c r="L175" s="75"/>
    </row>
    <row r="176" spans="1:12" x14ac:dyDescent="0.3">
      <c r="A176" s="75"/>
      <c r="B176" s="75"/>
      <c r="C176" s="75"/>
      <c r="D176" s="75">
        <v>46.800000000000097</v>
      </c>
      <c r="E176" s="75">
        <v>10</v>
      </c>
      <c r="F176" s="75"/>
      <c r="G176" s="75"/>
      <c r="H176" s="75"/>
      <c r="I176" s="75"/>
      <c r="J176" s="75"/>
      <c r="K176" s="75"/>
      <c r="L176" s="75"/>
    </row>
    <row r="177" spans="1:12" x14ac:dyDescent="0.3">
      <c r="A177" s="75"/>
      <c r="B177" s="75"/>
      <c r="C177" s="75"/>
      <c r="D177" s="75">
        <v>46.900000000000098</v>
      </c>
      <c r="E177" s="75">
        <v>10</v>
      </c>
      <c r="F177" s="75"/>
      <c r="G177" s="75"/>
      <c r="H177" s="75"/>
      <c r="I177" s="75"/>
      <c r="J177" s="75"/>
      <c r="K177" s="75"/>
      <c r="L177" s="75"/>
    </row>
    <row r="178" spans="1:12" x14ac:dyDescent="0.3">
      <c r="A178" s="75"/>
      <c r="B178" s="75"/>
      <c r="C178" s="75"/>
      <c r="D178" s="75">
        <v>47.000000000000099</v>
      </c>
      <c r="E178" s="75">
        <v>10</v>
      </c>
      <c r="F178" s="75"/>
      <c r="G178" s="75"/>
      <c r="H178" s="75"/>
      <c r="I178" s="75"/>
      <c r="J178" s="75"/>
      <c r="K178" s="75"/>
      <c r="L178" s="75"/>
    </row>
    <row r="179" spans="1:12" x14ac:dyDescent="0.3">
      <c r="A179" s="75"/>
      <c r="B179" s="75"/>
      <c r="C179" s="75"/>
      <c r="D179" s="75">
        <v>47.100000000000101</v>
      </c>
      <c r="E179" s="75">
        <v>10</v>
      </c>
      <c r="F179" s="75"/>
      <c r="G179" s="75"/>
      <c r="H179" s="75"/>
      <c r="I179" s="75"/>
      <c r="J179" s="75"/>
      <c r="K179" s="75"/>
      <c r="L179" s="75"/>
    </row>
    <row r="180" spans="1:12" x14ac:dyDescent="0.3">
      <c r="A180" s="75"/>
      <c r="B180" s="75"/>
      <c r="C180" s="75"/>
      <c r="D180" s="75">
        <v>47.200000000000102</v>
      </c>
      <c r="E180" s="75">
        <v>10</v>
      </c>
      <c r="F180" s="75"/>
      <c r="G180" s="75"/>
      <c r="H180" s="75"/>
      <c r="I180" s="75"/>
      <c r="J180" s="75"/>
      <c r="K180" s="75"/>
      <c r="L180" s="75"/>
    </row>
    <row r="181" spans="1:12" x14ac:dyDescent="0.3">
      <c r="A181" s="75"/>
      <c r="B181" s="75"/>
      <c r="C181" s="75"/>
      <c r="D181" s="75">
        <v>47.300000000000097</v>
      </c>
      <c r="E181" s="75">
        <v>10</v>
      </c>
      <c r="F181" s="75"/>
      <c r="G181" s="75"/>
      <c r="H181" s="75"/>
      <c r="I181" s="75"/>
      <c r="J181" s="75"/>
      <c r="K181" s="75"/>
      <c r="L181" s="75"/>
    </row>
    <row r="182" spans="1:12" x14ac:dyDescent="0.3">
      <c r="A182" s="75"/>
      <c r="B182" s="75"/>
      <c r="C182" s="75"/>
      <c r="D182" s="75">
        <v>47.400000000000098</v>
      </c>
      <c r="E182" s="75">
        <v>10</v>
      </c>
      <c r="F182" s="75"/>
      <c r="G182" s="75"/>
      <c r="H182" s="75"/>
      <c r="I182" s="75"/>
      <c r="J182" s="75"/>
      <c r="K182" s="75"/>
      <c r="L182" s="75"/>
    </row>
    <row r="183" spans="1:12" x14ac:dyDescent="0.3">
      <c r="A183" s="75"/>
      <c r="B183" s="75"/>
      <c r="C183" s="75"/>
      <c r="D183" s="75">
        <v>47.500000000000099</v>
      </c>
      <c r="E183" s="75">
        <v>10</v>
      </c>
      <c r="F183" s="75"/>
      <c r="G183" s="75"/>
      <c r="H183" s="75"/>
      <c r="I183" s="75"/>
      <c r="J183" s="75"/>
      <c r="K183" s="75"/>
      <c r="L183" s="75"/>
    </row>
    <row r="184" spans="1:12" x14ac:dyDescent="0.3">
      <c r="A184" s="75"/>
      <c r="B184" s="75"/>
      <c r="C184" s="75"/>
      <c r="D184" s="75">
        <v>47.600000000000101</v>
      </c>
      <c r="E184" s="75">
        <v>10</v>
      </c>
      <c r="F184" s="75"/>
      <c r="G184" s="75"/>
      <c r="H184" s="75"/>
      <c r="I184" s="75"/>
      <c r="J184" s="75"/>
      <c r="K184" s="75"/>
      <c r="L184" s="75"/>
    </row>
    <row r="185" spans="1:12" x14ac:dyDescent="0.3">
      <c r="A185" s="75"/>
      <c r="B185" s="75"/>
      <c r="C185" s="75"/>
      <c r="D185" s="75">
        <v>47.700000000000102</v>
      </c>
      <c r="E185" s="75">
        <v>10</v>
      </c>
      <c r="F185" s="75"/>
      <c r="G185" s="75"/>
      <c r="H185" s="75"/>
      <c r="I185" s="75"/>
      <c r="J185" s="75"/>
      <c r="K185" s="75"/>
      <c r="L185" s="75"/>
    </row>
    <row r="186" spans="1:12" x14ac:dyDescent="0.3">
      <c r="A186" s="75"/>
      <c r="B186" s="75"/>
      <c r="C186" s="75"/>
      <c r="D186" s="75">
        <v>47.800000000000097</v>
      </c>
      <c r="E186" s="75">
        <v>10</v>
      </c>
      <c r="F186" s="75"/>
      <c r="G186" s="75"/>
      <c r="H186" s="75"/>
      <c r="I186" s="75"/>
      <c r="J186" s="75"/>
      <c r="K186" s="75"/>
      <c r="L186" s="75"/>
    </row>
    <row r="187" spans="1:12" x14ac:dyDescent="0.3">
      <c r="A187" s="75"/>
      <c r="B187" s="75"/>
      <c r="C187" s="75"/>
      <c r="D187" s="75">
        <v>47.900000000000098</v>
      </c>
      <c r="E187" s="75">
        <v>10</v>
      </c>
      <c r="F187" s="75"/>
      <c r="G187" s="75"/>
      <c r="H187" s="75"/>
      <c r="I187" s="75"/>
      <c r="J187" s="75"/>
      <c r="K187" s="75"/>
      <c r="L187" s="75"/>
    </row>
    <row r="188" spans="1:12" x14ac:dyDescent="0.3">
      <c r="A188" s="75"/>
      <c r="B188" s="75"/>
      <c r="C188" s="75"/>
      <c r="D188" s="75">
        <v>48.000000000000099</v>
      </c>
      <c r="E188" s="75">
        <v>10</v>
      </c>
      <c r="F188" s="75"/>
      <c r="G188" s="75"/>
      <c r="H188" s="75"/>
      <c r="I188" s="75"/>
      <c r="J188" s="75"/>
      <c r="K188" s="75"/>
      <c r="L188" s="75"/>
    </row>
    <row r="189" spans="1:12" x14ac:dyDescent="0.3">
      <c r="A189" s="75"/>
      <c r="B189" s="75"/>
      <c r="C189" s="75"/>
      <c r="D189" s="75">
        <v>48.100000000000101</v>
      </c>
      <c r="E189" s="75">
        <v>10</v>
      </c>
      <c r="F189" s="75"/>
      <c r="G189" s="75"/>
      <c r="H189" s="75"/>
      <c r="I189" s="75"/>
      <c r="J189" s="75"/>
      <c r="K189" s="75"/>
      <c r="L189" s="75"/>
    </row>
    <row r="190" spans="1:12" x14ac:dyDescent="0.3">
      <c r="A190" s="75"/>
      <c r="B190" s="75"/>
      <c r="C190" s="75"/>
      <c r="D190" s="75">
        <v>48.200000000000102</v>
      </c>
      <c r="E190" s="75">
        <v>10</v>
      </c>
      <c r="F190" s="75"/>
      <c r="G190" s="75"/>
      <c r="H190" s="75"/>
      <c r="I190" s="75"/>
      <c r="J190" s="75"/>
      <c r="K190" s="75"/>
      <c r="L190" s="75"/>
    </row>
    <row r="191" spans="1:12" x14ac:dyDescent="0.3">
      <c r="A191" s="75"/>
      <c r="B191" s="75"/>
      <c r="C191" s="75"/>
      <c r="D191" s="75">
        <v>48.300000000000097</v>
      </c>
      <c r="E191" s="75">
        <v>10</v>
      </c>
      <c r="F191" s="75"/>
      <c r="G191" s="75"/>
      <c r="H191" s="75"/>
      <c r="I191" s="75"/>
      <c r="J191" s="75"/>
      <c r="K191" s="75"/>
      <c r="L191" s="75"/>
    </row>
    <row r="192" spans="1:12" x14ac:dyDescent="0.3">
      <c r="A192" s="75"/>
      <c r="B192" s="75"/>
      <c r="C192" s="75"/>
      <c r="D192" s="75">
        <v>48.400000000000098</v>
      </c>
      <c r="E192" s="75">
        <v>10</v>
      </c>
      <c r="F192" s="75"/>
      <c r="G192" s="75"/>
      <c r="H192" s="75"/>
      <c r="I192" s="75"/>
      <c r="J192" s="75"/>
      <c r="K192" s="75"/>
      <c r="L192" s="75"/>
    </row>
    <row r="193" spans="1:12" x14ac:dyDescent="0.3">
      <c r="A193" s="75"/>
      <c r="B193" s="75"/>
      <c r="C193" s="75"/>
      <c r="D193" s="75">
        <v>48.500000000000099</v>
      </c>
      <c r="E193" s="75">
        <v>10</v>
      </c>
      <c r="F193" s="75"/>
      <c r="G193" s="75"/>
      <c r="H193" s="75"/>
      <c r="I193" s="75"/>
      <c r="J193" s="75"/>
      <c r="K193" s="75"/>
      <c r="L193" s="75"/>
    </row>
    <row r="194" spans="1:12" x14ac:dyDescent="0.3">
      <c r="A194" s="75"/>
      <c r="B194" s="75"/>
      <c r="C194" s="75"/>
      <c r="D194" s="75">
        <v>48.600000000000101</v>
      </c>
      <c r="E194" s="75">
        <v>10</v>
      </c>
      <c r="F194" s="75"/>
      <c r="G194" s="75"/>
      <c r="H194" s="75"/>
      <c r="I194" s="75"/>
      <c r="J194" s="75"/>
      <c r="K194" s="75"/>
      <c r="L194" s="75"/>
    </row>
    <row r="195" spans="1:12" x14ac:dyDescent="0.3">
      <c r="A195" s="75"/>
      <c r="B195" s="75"/>
      <c r="C195" s="75"/>
      <c r="D195" s="75">
        <v>48.700000000000102</v>
      </c>
      <c r="E195" s="75">
        <v>10</v>
      </c>
      <c r="F195" s="75"/>
      <c r="G195" s="75"/>
      <c r="H195" s="75"/>
      <c r="I195" s="75"/>
      <c r="J195" s="75"/>
      <c r="K195" s="75"/>
      <c r="L195" s="75"/>
    </row>
    <row r="196" spans="1:12" x14ac:dyDescent="0.3">
      <c r="A196" s="75"/>
      <c r="B196" s="75"/>
      <c r="C196" s="75"/>
      <c r="D196" s="75">
        <v>48.800000000000097</v>
      </c>
      <c r="E196" s="75">
        <v>10</v>
      </c>
      <c r="F196" s="75"/>
      <c r="G196" s="75"/>
      <c r="H196" s="75"/>
      <c r="I196" s="75"/>
      <c r="J196" s="75"/>
      <c r="K196" s="75"/>
      <c r="L196" s="75"/>
    </row>
    <row r="197" spans="1:12" ht="25.8" x14ac:dyDescent="0.5">
      <c r="A197" s="76" t="s">
        <v>215</v>
      </c>
      <c r="B197" s="75"/>
      <c r="C197" s="75"/>
      <c r="D197" s="75">
        <v>48.900000000000098</v>
      </c>
      <c r="E197" s="75">
        <v>10</v>
      </c>
      <c r="F197" s="75"/>
      <c r="G197" s="75"/>
      <c r="H197" s="75"/>
      <c r="I197" s="75"/>
      <c r="J197" s="75"/>
      <c r="K197" s="75"/>
      <c r="L197" s="75"/>
    </row>
    <row r="198" spans="1:12" x14ac:dyDescent="0.3">
      <c r="A198" s="75" t="s">
        <v>216</v>
      </c>
      <c r="B198" s="75"/>
      <c r="C198" s="75"/>
      <c r="D198" s="75">
        <v>49.000000000000099</v>
      </c>
      <c r="E198" s="75">
        <v>10</v>
      </c>
      <c r="F198" s="75"/>
      <c r="G198" s="75"/>
      <c r="H198" s="75"/>
      <c r="I198" s="75"/>
      <c r="J198" s="75"/>
      <c r="K198" s="75"/>
      <c r="L198" s="75"/>
    </row>
    <row r="199" spans="1:12" x14ac:dyDescent="0.3">
      <c r="A199" s="75"/>
      <c r="B199" s="75"/>
      <c r="C199" s="75"/>
      <c r="D199" s="75">
        <v>49.100000000000101</v>
      </c>
      <c r="E199" s="75">
        <v>10</v>
      </c>
      <c r="F199" s="75"/>
      <c r="G199" s="75"/>
      <c r="H199" s="75"/>
      <c r="I199" s="75"/>
      <c r="J199" s="75"/>
      <c r="K199" s="75"/>
      <c r="L199" s="75"/>
    </row>
    <row r="200" spans="1:12" x14ac:dyDescent="0.3">
      <c r="A200" s="75"/>
      <c r="B200" s="75"/>
      <c r="C200" s="75"/>
      <c r="D200" s="75">
        <v>49.200000000000102</v>
      </c>
      <c r="E200" s="75">
        <v>10</v>
      </c>
      <c r="F200" s="75"/>
      <c r="G200" s="75"/>
      <c r="H200" s="75"/>
      <c r="I200" s="75"/>
      <c r="J200" s="75"/>
      <c r="K200" s="75"/>
      <c r="L200" s="75"/>
    </row>
    <row r="201" spans="1:12" x14ac:dyDescent="0.3">
      <c r="A201" s="75"/>
      <c r="B201" s="75"/>
      <c r="C201" s="75"/>
      <c r="D201" s="75">
        <v>49.300000000000097</v>
      </c>
      <c r="E201" s="75">
        <v>10</v>
      </c>
      <c r="F201" s="75"/>
      <c r="G201" s="75"/>
      <c r="H201" s="75"/>
      <c r="I201" s="75"/>
      <c r="J201" s="75"/>
      <c r="K201" s="75"/>
      <c r="L201" s="75"/>
    </row>
    <row r="202" spans="1:12" x14ac:dyDescent="0.3">
      <c r="A202" s="75"/>
      <c r="B202" s="75"/>
      <c r="C202" s="75"/>
      <c r="D202" s="75">
        <v>49.400000000000098</v>
      </c>
      <c r="E202" s="75">
        <v>10</v>
      </c>
      <c r="F202" s="75"/>
      <c r="G202" s="75"/>
      <c r="H202" s="75"/>
      <c r="I202" s="75"/>
      <c r="J202" s="75"/>
      <c r="K202" s="75"/>
      <c r="L202" s="75"/>
    </row>
    <row r="203" spans="1:12" x14ac:dyDescent="0.3">
      <c r="A203" s="75"/>
      <c r="B203" s="75"/>
      <c r="C203" s="75"/>
      <c r="D203" s="75">
        <v>49.500000000000099</v>
      </c>
      <c r="E203" s="75">
        <v>10</v>
      </c>
      <c r="F203" s="75"/>
      <c r="G203" s="75"/>
      <c r="H203" s="75"/>
      <c r="I203" s="75"/>
      <c r="J203" s="75"/>
      <c r="K203" s="75"/>
      <c r="L203" s="75"/>
    </row>
    <row r="204" spans="1:12" x14ac:dyDescent="0.3">
      <c r="A204" s="75"/>
      <c r="B204" s="75"/>
      <c r="C204" s="75"/>
      <c r="D204" s="75">
        <v>49.600000000000101</v>
      </c>
      <c r="E204" s="75">
        <v>10</v>
      </c>
      <c r="F204" s="75"/>
      <c r="G204" s="75"/>
      <c r="H204" s="75"/>
      <c r="I204" s="75"/>
      <c r="J204" s="75"/>
      <c r="K204" s="75"/>
      <c r="L204" s="75"/>
    </row>
    <row r="205" spans="1:12" x14ac:dyDescent="0.3">
      <c r="A205" s="75"/>
      <c r="B205" s="75"/>
      <c r="C205" s="75"/>
      <c r="D205" s="75">
        <v>49.700000000000102</v>
      </c>
      <c r="E205" s="75">
        <v>10</v>
      </c>
      <c r="F205" s="75"/>
      <c r="G205" s="75"/>
      <c r="H205" s="75"/>
      <c r="I205" s="75"/>
      <c r="J205" s="75"/>
      <c r="K205" s="75"/>
      <c r="L205" s="75"/>
    </row>
    <row r="206" spans="1:12" x14ac:dyDescent="0.3">
      <c r="A206" s="75"/>
      <c r="B206" s="75"/>
      <c r="C206" s="75"/>
      <c r="D206" s="75">
        <v>49.800000000000097</v>
      </c>
      <c r="E206" s="75">
        <v>10</v>
      </c>
      <c r="F206" s="75"/>
      <c r="G206" s="75"/>
      <c r="H206" s="75"/>
      <c r="I206" s="75"/>
      <c r="J206" s="75"/>
      <c r="K206" s="75"/>
      <c r="L206" s="75"/>
    </row>
    <row r="207" spans="1:12" x14ac:dyDescent="0.3">
      <c r="A207" s="75"/>
      <c r="B207" s="75"/>
      <c r="C207" s="75"/>
      <c r="D207" s="75">
        <v>49.900000000000098</v>
      </c>
      <c r="E207" s="75">
        <v>2</v>
      </c>
      <c r="F207" s="75"/>
      <c r="G207" s="75"/>
      <c r="H207" s="75"/>
      <c r="I207" s="75"/>
      <c r="J207" s="75"/>
      <c r="K207" s="75"/>
      <c r="L207" s="75"/>
    </row>
    <row r="208" spans="1:12" x14ac:dyDescent="0.3">
      <c r="A208" s="75"/>
      <c r="B208" s="75"/>
      <c r="C208" s="75"/>
      <c r="D208" s="75">
        <v>50.000000000000099</v>
      </c>
      <c r="E208" s="75">
        <v>2</v>
      </c>
      <c r="F208" s="75"/>
      <c r="G208" s="75"/>
      <c r="H208" s="75"/>
      <c r="I208" s="75"/>
      <c r="J208" s="75"/>
      <c r="K208" s="75"/>
      <c r="L208" s="75"/>
    </row>
    <row r="209" spans="1:12" x14ac:dyDescent="0.3">
      <c r="A209" s="75"/>
      <c r="B209" s="75"/>
      <c r="C209" s="75"/>
      <c r="D209" s="75">
        <v>50.100000000000101</v>
      </c>
      <c r="E209" s="75">
        <v>2</v>
      </c>
      <c r="F209" s="75"/>
      <c r="G209" s="75"/>
      <c r="H209" s="75"/>
      <c r="I209" s="75"/>
      <c r="J209" s="75"/>
      <c r="K209" s="75"/>
      <c r="L209" s="75"/>
    </row>
    <row r="210" spans="1:12" x14ac:dyDescent="0.3">
      <c r="A210" s="75"/>
      <c r="B210" s="75"/>
      <c r="C210" s="75"/>
      <c r="D210" s="75">
        <v>50.200000000000102</v>
      </c>
      <c r="E210" s="75">
        <v>2</v>
      </c>
      <c r="F210" s="75"/>
      <c r="G210" s="75"/>
      <c r="H210" s="75"/>
      <c r="I210" s="75"/>
      <c r="J210" s="75"/>
      <c r="K210" s="75"/>
      <c r="L210" s="75"/>
    </row>
    <row r="211" spans="1:12" x14ac:dyDescent="0.3">
      <c r="A211" s="75"/>
      <c r="B211" s="75"/>
      <c r="C211" s="75"/>
      <c r="D211" s="75">
        <v>50.300000000000097</v>
      </c>
      <c r="E211" s="75">
        <v>2</v>
      </c>
      <c r="F211" s="75"/>
      <c r="G211" s="75"/>
      <c r="H211" s="75"/>
      <c r="I211" s="75"/>
      <c r="J211" s="75"/>
      <c r="K211" s="75"/>
      <c r="L211" s="75"/>
    </row>
    <row r="212" spans="1:12" x14ac:dyDescent="0.3">
      <c r="A212" s="75"/>
      <c r="B212" s="75"/>
      <c r="C212" s="75"/>
      <c r="D212" s="75">
        <v>50.400000000000098</v>
      </c>
      <c r="E212" s="75">
        <v>2</v>
      </c>
      <c r="F212" s="75"/>
      <c r="G212" s="75"/>
      <c r="H212" s="75"/>
      <c r="I212" s="75"/>
      <c r="J212" s="75"/>
      <c r="K212" s="75"/>
      <c r="L212" s="75"/>
    </row>
    <row r="213" spans="1:12" x14ac:dyDescent="0.3">
      <c r="A213" s="75"/>
      <c r="B213" s="75"/>
      <c r="C213" s="75"/>
      <c r="D213" s="75">
        <v>50.500000000000099</v>
      </c>
      <c r="E213" s="75">
        <v>2</v>
      </c>
      <c r="F213" s="75"/>
      <c r="G213" s="75"/>
      <c r="H213" s="75"/>
      <c r="I213" s="75"/>
      <c r="J213" s="75"/>
      <c r="K213" s="75"/>
      <c r="L213" s="75"/>
    </row>
    <row r="214" spans="1:12" x14ac:dyDescent="0.3">
      <c r="A214" s="75"/>
      <c r="B214" s="75"/>
      <c r="C214" s="75"/>
      <c r="D214" s="75">
        <v>50.6000000000002</v>
      </c>
      <c r="E214" s="75">
        <v>2</v>
      </c>
      <c r="F214" s="75"/>
      <c r="G214" s="75"/>
      <c r="H214" s="75"/>
      <c r="I214" s="75"/>
      <c r="J214" s="75"/>
      <c r="K214" s="75"/>
      <c r="L214" s="75"/>
    </row>
    <row r="215" spans="1:12" x14ac:dyDescent="0.3">
      <c r="A215" s="75"/>
      <c r="B215" s="75"/>
      <c r="C215" s="75"/>
      <c r="D215" s="75">
        <v>50.700000000000202</v>
      </c>
      <c r="E215" s="75">
        <v>2</v>
      </c>
      <c r="F215" s="75"/>
      <c r="G215" s="75"/>
      <c r="H215" s="75"/>
      <c r="I215" s="75"/>
      <c r="J215" s="75"/>
      <c r="K215" s="75"/>
      <c r="L215" s="75"/>
    </row>
    <row r="216" spans="1:12" x14ac:dyDescent="0.3">
      <c r="A216" s="75"/>
      <c r="B216" s="75"/>
      <c r="C216" s="75"/>
      <c r="D216" s="75">
        <v>50.800000000000203</v>
      </c>
      <c r="E216" s="75">
        <v>2</v>
      </c>
      <c r="F216" s="75"/>
      <c r="G216" s="75"/>
      <c r="H216" s="75"/>
      <c r="I216" s="75"/>
      <c r="J216" s="75"/>
      <c r="K216" s="75"/>
      <c r="L216" s="75"/>
    </row>
    <row r="217" spans="1:12" x14ac:dyDescent="0.3">
      <c r="A217" s="75"/>
      <c r="B217" s="75"/>
      <c r="C217" s="75"/>
      <c r="D217" s="75">
        <v>50.900000000000198</v>
      </c>
      <c r="E217" s="75">
        <v>2</v>
      </c>
      <c r="F217" s="75"/>
      <c r="G217" s="75"/>
      <c r="H217" s="75"/>
      <c r="I217" s="75"/>
      <c r="J217" s="75"/>
      <c r="K217" s="75"/>
      <c r="L217" s="75"/>
    </row>
    <row r="218" spans="1:12" x14ac:dyDescent="0.3">
      <c r="A218" s="75"/>
      <c r="B218" s="75"/>
      <c r="C218" s="75"/>
      <c r="D218" s="75">
        <v>51.000000000000199</v>
      </c>
      <c r="E218" s="75">
        <v>2</v>
      </c>
      <c r="F218" s="75"/>
      <c r="G218" s="75"/>
      <c r="H218" s="75"/>
      <c r="I218" s="75"/>
      <c r="J218" s="75"/>
      <c r="K218" s="75"/>
      <c r="L218" s="75"/>
    </row>
    <row r="219" spans="1:12" x14ac:dyDescent="0.3">
      <c r="A219" s="75"/>
      <c r="B219" s="75"/>
      <c r="C219" s="75"/>
      <c r="D219" s="75">
        <v>51.1000000000002</v>
      </c>
      <c r="E219" s="75">
        <v>2</v>
      </c>
      <c r="F219" s="75"/>
      <c r="G219" s="75"/>
      <c r="H219" s="75"/>
      <c r="I219" s="75"/>
      <c r="J219" s="75"/>
      <c r="K219" s="75"/>
      <c r="L219" s="75"/>
    </row>
    <row r="220" spans="1:12" x14ac:dyDescent="0.3">
      <c r="A220" s="75"/>
      <c r="B220" s="75"/>
      <c r="C220" s="75"/>
      <c r="D220" s="75">
        <v>51.200000000000202</v>
      </c>
      <c r="E220" s="75">
        <v>2</v>
      </c>
      <c r="F220" s="75"/>
      <c r="G220" s="75"/>
      <c r="H220" s="75"/>
      <c r="I220" s="75"/>
      <c r="J220" s="75"/>
      <c r="K220" s="75"/>
      <c r="L220" s="75"/>
    </row>
    <row r="221" spans="1:12" x14ac:dyDescent="0.3">
      <c r="A221" s="75"/>
      <c r="B221" s="75"/>
      <c r="C221" s="75"/>
      <c r="D221" s="75">
        <v>51.300000000000203</v>
      </c>
      <c r="E221" s="75">
        <v>2</v>
      </c>
      <c r="F221" s="75"/>
      <c r="G221" s="75"/>
      <c r="H221" s="75"/>
      <c r="I221" s="75"/>
      <c r="J221" s="75"/>
      <c r="K221" s="75"/>
      <c r="L221" s="75"/>
    </row>
    <row r="222" spans="1:12" x14ac:dyDescent="0.3">
      <c r="A222" s="75"/>
      <c r="B222" s="75"/>
      <c r="C222" s="75"/>
      <c r="D222" s="75">
        <v>51.400000000000198</v>
      </c>
      <c r="E222" s="75">
        <v>2</v>
      </c>
      <c r="F222" s="75"/>
      <c r="G222" s="75"/>
      <c r="H222" s="75"/>
      <c r="I222" s="75"/>
      <c r="J222" s="75"/>
      <c r="K222" s="75"/>
      <c r="L222" s="75"/>
    </row>
    <row r="223" spans="1:12" x14ac:dyDescent="0.3">
      <c r="A223" s="75"/>
      <c r="B223" s="75"/>
      <c r="C223" s="75"/>
      <c r="D223" s="75">
        <v>51.500000000000199</v>
      </c>
      <c r="E223" s="75">
        <v>2</v>
      </c>
      <c r="F223" s="75"/>
      <c r="G223" s="75"/>
      <c r="H223" s="75"/>
      <c r="I223" s="75"/>
      <c r="J223" s="75"/>
      <c r="K223" s="75"/>
      <c r="L223" s="75"/>
    </row>
    <row r="224" spans="1:12" x14ac:dyDescent="0.3">
      <c r="A224" s="75"/>
      <c r="B224" s="75"/>
      <c r="C224" s="75"/>
      <c r="D224" s="75">
        <v>51.6000000000002</v>
      </c>
      <c r="E224" s="75">
        <v>2</v>
      </c>
      <c r="F224" s="75"/>
      <c r="G224" s="75"/>
      <c r="H224" s="75"/>
      <c r="I224" s="75"/>
      <c r="J224" s="75"/>
      <c r="K224" s="75"/>
      <c r="L224" s="75"/>
    </row>
    <row r="225" spans="1:12" x14ac:dyDescent="0.3">
      <c r="A225" s="75"/>
      <c r="B225" s="75"/>
      <c r="C225" s="75"/>
      <c r="D225" s="75">
        <v>51.700000000000202</v>
      </c>
      <c r="E225" s="75">
        <v>2</v>
      </c>
      <c r="F225" s="75"/>
      <c r="G225" s="75"/>
      <c r="H225" s="75"/>
      <c r="I225" s="75"/>
      <c r="J225" s="75"/>
      <c r="K225" s="75"/>
      <c r="L225" s="75"/>
    </row>
    <row r="226" spans="1:12" x14ac:dyDescent="0.3">
      <c r="A226" s="75"/>
      <c r="B226" s="75"/>
      <c r="C226" s="75"/>
      <c r="D226" s="75">
        <v>51.800000000000203</v>
      </c>
      <c r="E226" s="75">
        <v>2</v>
      </c>
      <c r="F226" s="75"/>
      <c r="G226" s="75"/>
      <c r="H226" s="75"/>
      <c r="I226" s="75"/>
      <c r="J226" s="75"/>
      <c r="K226" s="75"/>
      <c r="L226" s="75"/>
    </row>
    <row r="227" spans="1:12" x14ac:dyDescent="0.3">
      <c r="A227" s="75"/>
      <c r="B227" s="75"/>
      <c r="C227" s="75"/>
      <c r="D227" s="75">
        <v>51.900000000000198</v>
      </c>
      <c r="E227" s="75">
        <v>2</v>
      </c>
      <c r="F227" s="75"/>
      <c r="G227" s="75"/>
      <c r="H227" s="75"/>
      <c r="I227" s="75"/>
      <c r="J227" s="75"/>
      <c r="K227" s="75"/>
      <c r="L227" s="75"/>
    </row>
    <row r="228" spans="1:12" x14ac:dyDescent="0.3">
      <c r="A228" s="75"/>
      <c r="B228" s="75"/>
      <c r="C228" s="75"/>
      <c r="D228" s="75">
        <v>52.000000000000199</v>
      </c>
      <c r="E228" s="75">
        <v>2</v>
      </c>
      <c r="F228" s="75"/>
      <c r="G228" s="75"/>
      <c r="H228" s="75"/>
      <c r="I228" s="75"/>
      <c r="J228" s="75"/>
      <c r="K228" s="75"/>
      <c r="L228" s="75"/>
    </row>
    <row r="229" spans="1:12" x14ac:dyDescent="0.3">
      <c r="A229" s="75"/>
      <c r="B229" s="75"/>
      <c r="C229" s="75"/>
      <c r="D229" s="75">
        <v>52.1000000000002</v>
      </c>
      <c r="E229" s="75">
        <v>2</v>
      </c>
      <c r="F229" s="75"/>
      <c r="G229" s="75"/>
      <c r="H229" s="75"/>
      <c r="I229" s="75"/>
      <c r="J229" s="75"/>
      <c r="K229" s="75"/>
      <c r="L229" s="75"/>
    </row>
    <row r="230" spans="1:12" x14ac:dyDescent="0.3">
      <c r="A230" s="75"/>
      <c r="B230" s="75"/>
      <c r="C230" s="75"/>
      <c r="D230" s="75">
        <v>52.200000000000202</v>
      </c>
      <c r="E230" s="75">
        <v>2</v>
      </c>
      <c r="F230" s="75"/>
      <c r="G230" s="75"/>
      <c r="H230" s="75"/>
      <c r="I230" s="75"/>
      <c r="J230" s="75"/>
      <c r="K230" s="75"/>
      <c r="L230" s="75"/>
    </row>
    <row r="231" spans="1:12" x14ac:dyDescent="0.3">
      <c r="A231" s="75"/>
      <c r="B231" s="75"/>
      <c r="C231" s="75"/>
      <c r="D231" s="75">
        <v>52.300000000000203</v>
      </c>
      <c r="E231" s="75">
        <v>2</v>
      </c>
      <c r="F231" s="75"/>
      <c r="G231" s="75"/>
      <c r="H231" s="75"/>
      <c r="I231" s="75"/>
      <c r="J231" s="75"/>
      <c r="K231" s="75"/>
      <c r="L231" s="75"/>
    </row>
    <row r="232" spans="1:12" x14ac:dyDescent="0.3">
      <c r="A232" s="75"/>
      <c r="B232" s="75"/>
      <c r="C232" s="75"/>
      <c r="D232" s="75">
        <v>52.400000000000198</v>
      </c>
      <c r="E232" s="75">
        <v>2</v>
      </c>
      <c r="F232" s="75"/>
      <c r="G232" s="75"/>
      <c r="H232" s="75"/>
      <c r="I232" s="75"/>
      <c r="J232" s="75"/>
      <c r="K232" s="75"/>
      <c r="L232" s="75"/>
    </row>
    <row r="233" spans="1:12" x14ac:dyDescent="0.3">
      <c r="A233" s="75"/>
      <c r="B233" s="75"/>
      <c r="C233" s="75"/>
      <c r="D233" s="75">
        <v>52.500000000000199</v>
      </c>
      <c r="E233" s="75">
        <v>2</v>
      </c>
      <c r="F233" s="75"/>
      <c r="G233" s="75"/>
      <c r="H233" s="75"/>
      <c r="I233" s="75"/>
      <c r="J233" s="75"/>
      <c r="K233" s="75"/>
      <c r="L233" s="75"/>
    </row>
    <row r="234" spans="1:12" x14ac:dyDescent="0.3">
      <c r="A234" s="75"/>
      <c r="B234" s="75"/>
      <c r="C234" s="75"/>
      <c r="D234" s="75">
        <v>52.6000000000002</v>
      </c>
      <c r="E234" s="75">
        <v>2</v>
      </c>
      <c r="F234" s="75"/>
      <c r="G234" s="75"/>
      <c r="H234" s="75"/>
      <c r="I234" s="75"/>
      <c r="J234" s="75"/>
      <c r="K234" s="75"/>
      <c r="L234" s="75"/>
    </row>
    <row r="235" spans="1:12" x14ac:dyDescent="0.3">
      <c r="A235" s="75"/>
      <c r="B235" s="75"/>
      <c r="C235" s="75"/>
      <c r="D235" s="75">
        <v>52.700000000000202</v>
      </c>
      <c r="E235" s="75">
        <v>2</v>
      </c>
      <c r="F235" s="75"/>
      <c r="G235" s="75"/>
      <c r="H235" s="75"/>
      <c r="I235" s="75"/>
      <c r="J235" s="75"/>
      <c r="K235" s="75"/>
      <c r="L235" s="75"/>
    </row>
    <row r="236" spans="1:12" x14ac:dyDescent="0.3">
      <c r="A236" s="75"/>
      <c r="B236" s="75"/>
      <c r="C236" s="75"/>
      <c r="D236" s="75">
        <v>52.800000000000203</v>
      </c>
      <c r="E236" s="75">
        <v>2</v>
      </c>
      <c r="F236" s="75"/>
      <c r="G236" s="75"/>
      <c r="H236" s="75"/>
      <c r="I236" s="75"/>
      <c r="J236" s="75"/>
      <c r="K236" s="75"/>
      <c r="L236" s="75"/>
    </row>
    <row r="237" spans="1:12" x14ac:dyDescent="0.3">
      <c r="A237" s="75"/>
      <c r="B237" s="75"/>
      <c r="C237" s="75"/>
      <c r="D237" s="75">
        <v>52.900000000000198</v>
      </c>
      <c r="E237" s="75">
        <v>2</v>
      </c>
      <c r="F237" s="75"/>
      <c r="G237" s="75"/>
      <c r="H237" s="75"/>
      <c r="I237" s="75"/>
      <c r="J237" s="75"/>
      <c r="K237" s="75"/>
      <c r="L237" s="75"/>
    </row>
    <row r="238" spans="1:12" x14ac:dyDescent="0.3">
      <c r="A238" s="75"/>
      <c r="B238" s="75"/>
      <c r="C238" s="75"/>
      <c r="D238" s="75">
        <v>53.000000000000199</v>
      </c>
      <c r="E238" s="75">
        <v>2</v>
      </c>
      <c r="F238" s="75"/>
      <c r="G238" s="75"/>
      <c r="H238" s="75"/>
      <c r="I238" s="75"/>
      <c r="J238" s="75"/>
      <c r="K238" s="75"/>
      <c r="L238" s="75"/>
    </row>
    <row r="239" spans="1:12" x14ac:dyDescent="0.3">
      <c r="A239" s="75"/>
      <c r="B239" s="75"/>
      <c r="C239" s="75"/>
      <c r="D239" s="75">
        <v>53.1000000000002</v>
      </c>
      <c r="E239" s="75">
        <v>2</v>
      </c>
      <c r="F239" s="75"/>
      <c r="G239" s="75"/>
      <c r="H239" s="75"/>
      <c r="I239" s="75"/>
      <c r="J239" s="75"/>
      <c r="K239" s="75"/>
      <c r="L239" s="75"/>
    </row>
    <row r="240" spans="1:12" x14ac:dyDescent="0.3">
      <c r="A240" s="75"/>
      <c r="B240" s="75"/>
      <c r="C240" s="75"/>
      <c r="D240" s="75">
        <v>53.200000000000202</v>
      </c>
      <c r="E240" s="75">
        <v>2</v>
      </c>
      <c r="F240" s="75"/>
      <c r="G240" s="75"/>
      <c r="H240" s="75"/>
      <c r="I240" s="75"/>
      <c r="J240" s="75"/>
      <c r="K240" s="75"/>
      <c r="L240" s="75"/>
    </row>
    <row r="241" spans="1:12" x14ac:dyDescent="0.3">
      <c r="A241" s="75"/>
      <c r="B241" s="75"/>
      <c r="C241" s="75"/>
      <c r="D241" s="75">
        <v>53.300000000000203</v>
      </c>
      <c r="E241" s="75">
        <v>2</v>
      </c>
      <c r="F241" s="75"/>
      <c r="G241" s="75"/>
      <c r="H241" s="75"/>
      <c r="I241" s="75"/>
      <c r="J241" s="75"/>
      <c r="K241" s="75"/>
      <c r="L241" s="75"/>
    </row>
    <row r="242" spans="1:12" x14ac:dyDescent="0.3">
      <c r="A242" s="75"/>
      <c r="B242" s="75"/>
      <c r="C242" s="75"/>
      <c r="D242" s="75">
        <v>53.400000000000198</v>
      </c>
      <c r="E242" s="75">
        <v>2</v>
      </c>
      <c r="F242" s="75"/>
      <c r="G242" s="75"/>
      <c r="H242" s="75"/>
      <c r="I242" s="75"/>
      <c r="J242" s="75"/>
      <c r="K242" s="75"/>
      <c r="L242" s="75"/>
    </row>
    <row r="243" spans="1:12" x14ac:dyDescent="0.3">
      <c r="A243" s="75"/>
      <c r="B243" s="75"/>
      <c r="C243" s="75"/>
      <c r="D243" s="75">
        <v>53.500000000000199</v>
      </c>
      <c r="E243" s="75">
        <v>2</v>
      </c>
      <c r="F243" s="75"/>
      <c r="G243" s="75"/>
      <c r="H243" s="75"/>
      <c r="I243" s="75"/>
      <c r="J243" s="75"/>
      <c r="K243" s="75"/>
      <c r="L243" s="75"/>
    </row>
    <row r="244" spans="1:12" x14ac:dyDescent="0.3">
      <c r="A244" s="75"/>
      <c r="B244" s="75"/>
      <c r="C244" s="75"/>
      <c r="D244" s="75">
        <v>53.6000000000002</v>
      </c>
      <c r="E244" s="75">
        <v>2</v>
      </c>
      <c r="F244" s="75"/>
      <c r="G244" s="75"/>
      <c r="H244" s="75"/>
      <c r="I244" s="75"/>
      <c r="J244" s="75"/>
      <c r="K244" s="75"/>
      <c r="L244" s="75"/>
    </row>
    <row r="245" spans="1:12" x14ac:dyDescent="0.3">
      <c r="A245" s="75"/>
      <c r="B245" s="75"/>
      <c r="C245" s="75"/>
      <c r="D245" s="75">
        <v>53.700000000000202</v>
      </c>
      <c r="E245" s="75">
        <v>2</v>
      </c>
      <c r="F245" s="75"/>
      <c r="G245" s="75"/>
      <c r="H245" s="75"/>
      <c r="I245" s="75"/>
      <c r="J245" s="75"/>
      <c r="K245" s="75"/>
      <c r="L245" s="75"/>
    </row>
    <row r="246" spans="1:12" x14ac:dyDescent="0.3">
      <c r="A246" s="75"/>
      <c r="B246" s="75"/>
      <c r="C246" s="75"/>
      <c r="D246" s="75">
        <v>53.800000000000203</v>
      </c>
      <c r="E246" s="75">
        <v>2</v>
      </c>
      <c r="F246" s="75"/>
      <c r="G246" s="75"/>
      <c r="H246" s="75"/>
      <c r="I246" s="75"/>
      <c r="J246" s="75"/>
      <c r="K246" s="75"/>
      <c r="L246" s="75"/>
    </row>
    <row r="247" spans="1:12" x14ac:dyDescent="0.3">
      <c r="A247" s="75"/>
      <c r="B247" s="75"/>
      <c r="C247" s="75"/>
      <c r="D247" s="75">
        <v>53.900000000000198</v>
      </c>
      <c r="E247" s="75">
        <v>2</v>
      </c>
      <c r="F247" s="75"/>
      <c r="G247" s="75"/>
      <c r="H247" s="75"/>
      <c r="I247" s="75"/>
      <c r="J247" s="75"/>
      <c r="K247" s="75"/>
      <c r="L247" s="75"/>
    </row>
    <row r="248" spans="1:12" x14ac:dyDescent="0.3">
      <c r="A248" s="75"/>
      <c r="B248" s="75"/>
      <c r="C248" s="75"/>
      <c r="D248" s="75">
        <v>54.000000000000199</v>
      </c>
      <c r="E248" s="75">
        <v>1</v>
      </c>
      <c r="F248" s="75"/>
      <c r="G248" s="75"/>
      <c r="H248" s="75"/>
      <c r="I248" s="75"/>
      <c r="J248" s="75"/>
      <c r="K248" s="75"/>
      <c r="L248" s="75"/>
    </row>
    <row r="249" spans="1:12" x14ac:dyDescent="0.3">
      <c r="A249" s="75"/>
      <c r="B249" s="75"/>
      <c r="C249" s="75"/>
      <c r="D249" s="75">
        <v>54.1000000000002</v>
      </c>
      <c r="E249" s="75">
        <v>1</v>
      </c>
      <c r="F249" s="75"/>
      <c r="G249" s="75"/>
      <c r="H249" s="75"/>
      <c r="I249" s="75"/>
      <c r="J249" s="75"/>
      <c r="K249" s="75"/>
      <c r="L249" s="75"/>
    </row>
    <row r="250" spans="1:12" x14ac:dyDescent="0.3">
      <c r="A250" s="75"/>
      <c r="B250" s="75"/>
      <c r="C250" s="75"/>
      <c r="D250" s="75">
        <v>54.200000000000202</v>
      </c>
      <c r="E250" s="75">
        <v>1</v>
      </c>
      <c r="F250" s="75"/>
      <c r="G250" s="75"/>
      <c r="H250" s="75"/>
      <c r="I250" s="75"/>
      <c r="J250" s="75"/>
      <c r="K250" s="75"/>
      <c r="L250" s="75"/>
    </row>
    <row r="251" spans="1:12" x14ac:dyDescent="0.3">
      <c r="A251" s="75"/>
      <c r="B251" s="75"/>
      <c r="C251" s="75"/>
      <c r="D251" s="75">
        <v>54.300000000000203</v>
      </c>
      <c r="E251" s="75">
        <v>1</v>
      </c>
      <c r="F251" s="75"/>
      <c r="G251" s="75"/>
      <c r="H251" s="75"/>
      <c r="I251" s="75"/>
      <c r="J251" s="75"/>
      <c r="K251" s="75"/>
      <c r="L251" s="75"/>
    </row>
    <row r="252" spans="1:12" x14ac:dyDescent="0.3">
      <c r="A252" s="75"/>
      <c r="B252" s="75"/>
      <c r="C252" s="75"/>
      <c r="D252" s="75">
        <v>54.400000000000198</v>
      </c>
      <c r="E252" s="75">
        <v>1</v>
      </c>
      <c r="F252" s="75"/>
      <c r="G252" s="75"/>
      <c r="H252" s="75"/>
      <c r="I252" s="75"/>
      <c r="J252" s="75"/>
      <c r="K252" s="75"/>
      <c r="L252" s="75"/>
    </row>
    <row r="253" spans="1:12" x14ac:dyDescent="0.3">
      <c r="A253" s="75"/>
      <c r="B253" s="75"/>
      <c r="C253" s="75"/>
      <c r="D253" s="75">
        <v>54.500000000000199</v>
      </c>
      <c r="E253" s="75">
        <v>1</v>
      </c>
      <c r="F253" s="75"/>
      <c r="G253" s="75"/>
      <c r="H253" s="75"/>
      <c r="I253" s="75"/>
      <c r="J253" s="75"/>
      <c r="K253" s="75"/>
      <c r="L253" s="75"/>
    </row>
    <row r="254" spans="1:12" x14ac:dyDescent="0.3">
      <c r="A254" s="75"/>
      <c r="B254" s="75"/>
      <c r="C254" s="75"/>
      <c r="D254" s="75">
        <v>54.6000000000002</v>
      </c>
      <c r="E254" s="75">
        <v>1</v>
      </c>
      <c r="F254" s="75"/>
      <c r="G254" s="75"/>
      <c r="H254" s="75"/>
      <c r="I254" s="75"/>
      <c r="J254" s="75"/>
      <c r="K254" s="75"/>
      <c r="L254" s="75"/>
    </row>
    <row r="255" spans="1:12" x14ac:dyDescent="0.3">
      <c r="A255" s="75"/>
      <c r="B255" s="75"/>
      <c r="C255" s="75"/>
      <c r="D255" s="75">
        <v>54.700000000000202</v>
      </c>
      <c r="E255" s="75">
        <v>1</v>
      </c>
      <c r="F255" s="75"/>
      <c r="G255" s="75"/>
      <c r="H255" s="75"/>
      <c r="I255" s="75"/>
      <c r="J255" s="75"/>
      <c r="K255" s="75"/>
      <c r="L255" s="75"/>
    </row>
    <row r="256" spans="1:12" x14ac:dyDescent="0.3">
      <c r="A256" s="75"/>
      <c r="B256" s="75"/>
      <c r="C256" s="75"/>
      <c r="D256" s="75">
        <v>54.800000000000203</v>
      </c>
      <c r="E256" s="75">
        <v>1</v>
      </c>
      <c r="F256" s="75"/>
      <c r="G256" s="75"/>
      <c r="H256" s="75"/>
      <c r="I256" s="75"/>
      <c r="J256" s="75"/>
      <c r="K256" s="75"/>
      <c r="L256" s="75"/>
    </row>
    <row r="257" spans="1:12" x14ac:dyDescent="0.3">
      <c r="A257" s="75"/>
      <c r="B257" s="75"/>
      <c r="C257" s="75"/>
      <c r="D257" s="75">
        <v>54.900000000000198</v>
      </c>
      <c r="E257" s="75">
        <v>1</v>
      </c>
      <c r="F257" s="75"/>
      <c r="G257" s="75"/>
      <c r="H257" s="75"/>
      <c r="I257" s="75"/>
      <c r="J257" s="75"/>
      <c r="K257" s="75"/>
      <c r="L257" s="75"/>
    </row>
    <row r="258" spans="1:12" x14ac:dyDescent="0.3">
      <c r="A258" s="75"/>
      <c r="B258" s="75"/>
      <c r="C258" s="75"/>
      <c r="D258" s="75">
        <v>55.000000000000199</v>
      </c>
      <c r="E258" s="75">
        <v>1</v>
      </c>
      <c r="F258" s="75"/>
      <c r="G258" s="75"/>
      <c r="H258" s="75"/>
      <c r="I258" s="75"/>
      <c r="J258" s="75"/>
      <c r="K258" s="75"/>
      <c r="L258" s="75"/>
    </row>
    <row r="259" spans="1:12" x14ac:dyDescent="0.3">
      <c r="A259" s="75"/>
      <c r="B259" s="75"/>
      <c r="C259" s="75"/>
      <c r="D259" s="75">
        <v>55.1000000000002</v>
      </c>
      <c r="E259" s="75">
        <v>1</v>
      </c>
      <c r="F259" s="75"/>
      <c r="G259" s="75"/>
      <c r="H259" s="75"/>
      <c r="I259" s="75"/>
      <c r="J259" s="75"/>
      <c r="K259" s="75"/>
      <c r="L259" s="75"/>
    </row>
    <row r="260" spans="1:12" x14ac:dyDescent="0.3">
      <c r="A260" s="75"/>
      <c r="B260" s="75"/>
      <c r="C260" s="75"/>
      <c r="D260" s="75">
        <v>55.200000000000202</v>
      </c>
      <c r="E260" s="75">
        <v>1</v>
      </c>
      <c r="F260" s="75"/>
      <c r="G260" s="75"/>
      <c r="H260" s="75"/>
      <c r="I260" s="75"/>
      <c r="J260" s="75"/>
      <c r="K260" s="75"/>
      <c r="L260" s="75"/>
    </row>
    <row r="261" spans="1:12" x14ac:dyDescent="0.3">
      <c r="A261" s="75"/>
      <c r="B261" s="75"/>
      <c r="C261" s="75"/>
      <c r="D261" s="75">
        <v>55.300000000000203</v>
      </c>
      <c r="E261" s="75">
        <v>1</v>
      </c>
      <c r="F261" s="75"/>
      <c r="G261" s="75"/>
      <c r="H261" s="75"/>
      <c r="I261" s="75"/>
      <c r="J261" s="75"/>
      <c r="K261" s="75"/>
      <c r="L261" s="75"/>
    </row>
    <row r="262" spans="1:12" x14ac:dyDescent="0.3">
      <c r="A262" s="75"/>
      <c r="B262" s="75"/>
      <c r="C262" s="75"/>
      <c r="D262" s="75">
        <v>55.400000000000198</v>
      </c>
      <c r="E262" s="75">
        <v>1</v>
      </c>
      <c r="F262" s="75"/>
      <c r="G262" s="75"/>
      <c r="H262" s="75"/>
      <c r="I262" s="75"/>
      <c r="J262" s="75"/>
      <c r="K262" s="75"/>
      <c r="L262" s="75"/>
    </row>
    <row r="263" spans="1:12" x14ac:dyDescent="0.3">
      <c r="A263" s="75"/>
      <c r="B263" s="75"/>
      <c r="C263" s="75"/>
      <c r="D263" s="75">
        <v>55.500000000000199</v>
      </c>
      <c r="E263" s="75">
        <v>1</v>
      </c>
      <c r="F263" s="75"/>
      <c r="G263" s="75"/>
      <c r="H263" s="75"/>
      <c r="I263" s="75"/>
      <c r="J263" s="75"/>
      <c r="K263" s="75"/>
      <c r="L263" s="75"/>
    </row>
    <row r="264" spans="1:12" x14ac:dyDescent="0.3">
      <c r="A264" s="75"/>
      <c r="B264" s="75"/>
      <c r="C264" s="75"/>
      <c r="D264" s="75">
        <v>55.6000000000002</v>
      </c>
      <c r="E264" s="75">
        <v>1</v>
      </c>
      <c r="F264" s="75"/>
      <c r="G264" s="75"/>
      <c r="H264" s="75"/>
      <c r="I264" s="75"/>
      <c r="J264" s="75"/>
      <c r="K264" s="75"/>
      <c r="L264" s="75"/>
    </row>
    <row r="265" spans="1:12" x14ac:dyDescent="0.3">
      <c r="A265" s="75"/>
      <c r="B265" s="75"/>
      <c r="C265" s="75"/>
      <c r="D265" s="75">
        <v>55.700000000000202</v>
      </c>
      <c r="E265" s="75">
        <v>1</v>
      </c>
      <c r="F265" s="75"/>
      <c r="G265" s="75"/>
      <c r="H265" s="75"/>
      <c r="I265" s="75"/>
      <c r="J265" s="75"/>
      <c r="K265" s="75"/>
      <c r="L265" s="75"/>
    </row>
    <row r="266" spans="1:12" x14ac:dyDescent="0.3">
      <c r="A266" s="75"/>
      <c r="B266" s="75"/>
      <c r="C266" s="75"/>
      <c r="D266" s="75">
        <v>55.800000000000203</v>
      </c>
      <c r="E266" s="75">
        <v>1</v>
      </c>
      <c r="F266" s="75"/>
      <c r="G266" s="75"/>
      <c r="H266" s="75"/>
      <c r="I266" s="75"/>
      <c r="J266" s="75"/>
      <c r="K266" s="75"/>
      <c r="L266" s="75"/>
    </row>
    <row r="267" spans="1:12" x14ac:dyDescent="0.3">
      <c r="A267" s="75"/>
      <c r="B267" s="75"/>
      <c r="C267" s="75"/>
      <c r="D267" s="75">
        <v>55.900000000000198</v>
      </c>
      <c r="E267" s="75">
        <v>1</v>
      </c>
      <c r="F267" s="75"/>
      <c r="G267" s="75"/>
      <c r="H267" s="75"/>
      <c r="I267" s="75"/>
      <c r="J267" s="75"/>
      <c r="K267" s="75"/>
      <c r="L267" s="75"/>
    </row>
    <row r="268" spans="1:12" x14ac:dyDescent="0.3">
      <c r="A268" s="75"/>
      <c r="B268" s="75"/>
      <c r="C268" s="75"/>
      <c r="D268" s="75">
        <v>56.000000000000199</v>
      </c>
      <c r="E268" s="75">
        <v>1</v>
      </c>
      <c r="F268" s="75"/>
      <c r="G268" s="75"/>
      <c r="H268" s="75"/>
      <c r="I268" s="75"/>
      <c r="J268" s="75"/>
      <c r="K268" s="75"/>
      <c r="L268" s="75"/>
    </row>
    <row r="269" spans="1:12" x14ac:dyDescent="0.3">
      <c r="A269" s="75"/>
      <c r="B269" s="75"/>
      <c r="C269" s="75"/>
      <c r="D269" s="75">
        <v>56.1000000000002</v>
      </c>
      <c r="E269" s="75">
        <v>1</v>
      </c>
      <c r="F269" s="75"/>
      <c r="G269" s="75"/>
      <c r="H269" s="75"/>
      <c r="I269" s="75"/>
      <c r="J269" s="75"/>
      <c r="K269" s="75"/>
      <c r="L269" s="75"/>
    </row>
    <row r="270" spans="1:12" x14ac:dyDescent="0.3">
      <c r="A270" s="75"/>
      <c r="B270" s="75"/>
      <c r="C270" s="75"/>
      <c r="D270" s="75">
        <v>56.200000000000202</v>
      </c>
      <c r="E270" s="75">
        <v>1</v>
      </c>
      <c r="F270" s="75"/>
      <c r="G270" s="75"/>
      <c r="H270" s="75"/>
      <c r="I270" s="75"/>
      <c r="J270" s="75"/>
      <c r="K270" s="75"/>
      <c r="L270" s="75"/>
    </row>
    <row r="271" spans="1:12" x14ac:dyDescent="0.3">
      <c r="A271" s="75"/>
      <c r="B271" s="75"/>
      <c r="C271" s="75"/>
      <c r="D271" s="75">
        <v>56.300000000000203</v>
      </c>
      <c r="E271" s="75">
        <v>1</v>
      </c>
      <c r="F271" s="75"/>
      <c r="G271" s="75"/>
      <c r="H271" s="75"/>
      <c r="I271" s="75"/>
      <c r="J271" s="75"/>
      <c r="K271" s="75"/>
      <c r="L271" s="75"/>
    </row>
    <row r="272" spans="1:12" x14ac:dyDescent="0.3">
      <c r="A272" s="75"/>
      <c r="B272" s="75"/>
      <c r="C272" s="75"/>
      <c r="D272" s="75">
        <v>56.400000000000198</v>
      </c>
      <c r="E272" s="75">
        <v>1</v>
      </c>
      <c r="F272" s="75"/>
      <c r="G272" s="75"/>
      <c r="H272" s="75"/>
      <c r="I272" s="75"/>
      <c r="J272" s="75"/>
      <c r="K272" s="75"/>
      <c r="L272" s="75"/>
    </row>
    <row r="273" spans="1:12" x14ac:dyDescent="0.3">
      <c r="A273" s="75"/>
      <c r="B273" s="75"/>
      <c r="C273" s="75"/>
      <c r="D273" s="75">
        <v>56.500000000000199</v>
      </c>
      <c r="E273" s="75">
        <v>1</v>
      </c>
      <c r="F273" s="75"/>
      <c r="G273" s="75"/>
      <c r="H273" s="75"/>
      <c r="I273" s="75"/>
      <c r="J273" s="75"/>
      <c r="K273" s="75"/>
      <c r="L273" s="75"/>
    </row>
    <row r="274" spans="1:12" x14ac:dyDescent="0.3">
      <c r="A274" s="75"/>
      <c r="B274" s="75"/>
      <c r="C274" s="75"/>
      <c r="D274" s="75">
        <v>56.6000000000002</v>
      </c>
      <c r="E274" s="75">
        <v>1</v>
      </c>
      <c r="F274" s="75"/>
      <c r="G274" s="75"/>
      <c r="H274" s="75"/>
      <c r="I274" s="75"/>
      <c r="J274" s="75"/>
      <c r="K274" s="75"/>
      <c r="L274" s="75"/>
    </row>
    <row r="275" spans="1:12" x14ac:dyDescent="0.3">
      <c r="A275" s="75"/>
      <c r="B275" s="75"/>
      <c r="C275" s="75"/>
      <c r="D275" s="75">
        <v>56.700000000000202</v>
      </c>
      <c r="E275" s="75">
        <v>1</v>
      </c>
      <c r="F275" s="75"/>
      <c r="G275" s="75"/>
      <c r="H275" s="75"/>
      <c r="I275" s="75"/>
      <c r="J275" s="75"/>
      <c r="K275" s="75"/>
      <c r="L275" s="75"/>
    </row>
    <row r="276" spans="1:12" x14ac:dyDescent="0.3">
      <c r="A276" s="75"/>
      <c r="B276" s="75"/>
      <c r="C276" s="75"/>
      <c r="D276" s="75">
        <v>56.800000000000203</v>
      </c>
      <c r="E276" s="75">
        <v>1</v>
      </c>
      <c r="F276" s="75"/>
      <c r="G276" s="75"/>
      <c r="H276" s="75"/>
      <c r="I276" s="75"/>
      <c r="J276" s="75"/>
      <c r="K276" s="75"/>
      <c r="L276" s="75"/>
    </row>
    <row r="277" spans="1:12" x14ac:dyDescent="0.3">
      <c r="A277" s="75"/>
      <c r="B277" s="75"/>
      <c r="C277" s="75"/>
      <c r="D277" s="75">
        <v>56.900000000000198</v>
      </c>
      <c r="E277" s="75">
        <v>1</v>
      </c>
      <c r="F277" s="75"/>
      <c r="G277" s="75"/>
      <c r="H277" s="75"/>
      <c r="I277" s="75"/>
      <c r="J277" s="75"/>
      <c r="K277" s="75"/>
      <c r="L277" s="75"/>
    </row>
    <row r="278" spans="1:12" x14ac:dyDescent="0.3">
      <c r="A278" s="75"/>
      <c r="B278" s="75"/>
      <c r="C278" s="75"/>
      <c r="D278" s="75">
        <v>57.000000000000199</v>
      </c>
      <c r="E278" s="75">
        <v>1</v>
      </c>
      <c r="F278" s="75"/>
      <c r="G278" s="75"/>
      <c r="H278" s="75"/>
      <c r="I278" s="75"/>
      <c r="J278" s="75"/>
      <c r="K278" s="75"/>
      <c r="L278" s="75"/>
    </row>
    <row r="279" spans="1:12" x14ac:dyDescent="0.3">
      <c r="A279" s="75"/>
      <c r="B279" s="75"/>
      <c r="C279" s="75"/>
      <c r="D279" s="75">
        <v>57.1000000000002</v>
      </c>
      <c r="E279" s="75">
        <v>1</v>
      </c>
      <c r="F279" s="75"/>
      <c r="G279" s="75"/>
      <c r="H279" s="75"/>
      <c r="I279" s="75"/>
      <c r="J279" s="75"/>
      <c r="K279" s="75"/>
      <c r="L279" s="75"/>
    </row>
    <row r="280" spans="1:12" x14ac:dyDescent="0.3">
      <c r="A280" s="75"/>
      <c r="B280" s="75"/>
      <c r="C280" s="75"/>
      <c r="D280" s="75">
        <v>57.200000000000202</v>
      </c>
      <c r="E280" s="75">
        <v>1</v>
      </c>
      <c r="F280" s="75"/>
      <c r="G280" s="75"/>
      <c r="H280" s="75"/>
      <c r="I280" s="75"/>
      <c r="J280" s="75"/>
      <c r="K280" s="75"/>
      <c r="L280" s="75"/>
    </row>
    <row r="281" spans="1:12" x14ac:dyDescent="0.3">
      <c r="A281" s="75"/>
      <c r="B281" s="75"/>
      <c r="C281" s="75"/>
      <c r="D281" s="75">
        <v>57.300000000000203</v>
      </c>
      <c r="E281" s="75">
        <v>1</v>
      </c>
      <c r="F281" s="75"/>
      <c r="G281" s="75"/>
      <c r="H281" s="75"/>
      <c r="I281" s="75"/>
      <c r="J281" s="75"/>
      <c r="K281" s="75"/>
      <c r="L281" s="75"/>
    </row>
    <row r="282" spans="1:12" x14ac:dyDescent="0.3">
      <c r="A282" s="75"/>
      <c r="B282" s="75"/>
      <c r="C282" s="75"/>
      <c r="D282" s="75">
        <v>57.400000000000198</v>
      </c>
      <c r="E282" s="75">
        <v>1</v>
      </c>
      <c r="F282" s="75"/>
      <c r="G282" s="75"/>
      <c r="H282" s="75"/>
      <c r="I282" s="75"/>
      <c r="J282" s="75"/>
      <c r="K282" s="75"/>
      <c r="L282" s="75"/>
    </row>
    <row r="283" spans="1:12" x14ac:dyDescent="0.3">
      <c r="A283" s="75"/>
      <c r="B283" s="75"/>
      <c r="C283" s="75"/>
      <c r="D283" s="75">
        <v>57.500000000000199</v>
      </c>
      <c r="E283" s="75">
        <v>1</v>
      </c>
      <c r="F283" s="75"/>
      <c r="G283" s="75"/>
      <c r="H283" s="75"/>
      <c r="I283" s="75"/>
      <c r="J283" s="75"/>
      <c r="K283" s="75"/>
      <c r="L283" s="75"/>
    </row>
    <row r="284" spans="1:12" x14ac:dyDescent="0.3">
      <c r="A284" s="75"/>
      <c r="B284" s="75"/>
      <c r="C284" s="75"/>
      <c r="D284" s="75">
        <v>57.6000000000003</v>
      </c>
      <c r="E284" s="75">
        <v>1</v>
      </c>
      <c r="F284" s="75"/>
      <c r="G284" s="75"/>
      <c r="H284" s="75"/>
      <c r="I284" s="75"/>
      <c r="J284" s="75"/>
      <c r="K284" s="75"/>
      <c r="L284" s="75"/>
    </row>
    <row r="285" spans="1:12" x14ac:dyDescent="0.3">
      <c r="A285" s="75"/>
      <c r="B285" s="75"/>
      <c r="C285" s="75"/>
      <c r="D285" s="75">
        <v>57.700000000000301</v>
      </c>
      <c r="E285" s="75">
        <v>1</v>
      </c>
      <c r="F285" s="75"/>
      <c r="G285" s="75"/>
      <c r="H285" s="75"/>
      <c r="I285" s="75"/>
      <c r="J285" s="75"/>
      <c r="K285" s="75"/>
      <c r="L285" s="75"/>
    </row>
    <row r="286" spans="1:12" x14ac:dyDescent="0.3">
      <c r="A286" s="75"/>
      <c r="B286" s="75"/>
      <c r="C286" s="75"/>
      <c r="D286" s="75">
        <v>57.800000000000303</v>
      </c>
      <c r="E286" s="75">
        <v>1</v>
      </c>
      <c r="F286" s="75"/>
      <c r="G286" s="75"/>
      <c r="H286" s="75"/>
      <c r="I286" s="75"/>
      <c r="J286" s="75"/>
      <c r="K286" s="75"/>
      <c r="L286" s="75"/>
    </row>
    <row r="287" spans="1:12" x14ac:dyDescent="0.3">
      <c r="A287" s="75"/>
      <c r="B287" s="75"/>
      <c r="C287" s="75"/>
      <c r="D287" s="75">
        <v>57.900000000000297</v>
      </c>
      <c r="E287" s="75">
        <v>1</v>
      </c>
      <c r="F287" s="75"/>
      <c r="G287" s="75"/>
      <c r="H287" s="75"/>
      <c r="I287" s="75"/>
      <c r="J287" s="75"/>
      <c r="K287" s="75"/>
      <c r="L287" s="75"/>
    </row>
    <row r="288" spans="1:12" x14ac:dyDescent="0.3">
      <c r="A288" s="75"/>
      <c r="B288" s="75"/>
      <c r="C288" s="75"/>
      <c r="D288" s="75">
        <v>58.000000000000298</v>
      </c>
      <c r="E288" s="75">
        <v>1</v>
      </c>
      <c r="F288" s="75"/>
      <c r="G288" s="75"/>
      <c r="H288" s="75"/>
      <c r="I288" s="75"/>
      <c r="J288" s="75"/>
      <c r="K288" s="75"/>
      <c r="L288" s="75"/>
    </row>
    <row r="289" spans="1:12" x14ac:dyDescent="0.3">
      <c r="A289" s="75"/>
      <c r="B289" s="75"/>
      <c r="C289" s="75"/>
      <c r="D289" s="75">
        <v>58.1000000000003</v>
      </c>
      <c r="E289" s="75">
        <v>1</v>
      </c>
      <c r="F289" s="75"/>
      <c r="G289" s="75"/>
      <c r="H289" s="75"/>
      <c r="I289" s="75"/>
      <c r="J289" s="75"/>
      <c r="K289" s="75"/>
      <c r="L289" s="75"/>
    </row>
    <row r="290" spans="1:12" x14ac:dyDescent="0.3">
      <c r="A290" s="75"/>
      <c r="B290" s="75"/>
      <c r="C290" s="75"/>
      <c r="D290" s="75">
        <v>58.200000000000301</v>
      </c>
      <c r="E290" s="75">
        <v>1</v>
      </c>
      <c r="F290" s="75"/>
      <c r="G290" s="75"/>
      <c r="H290" s="75"/>
      <c r="I290" s="75"/>
      <c r="J290" s="75"/>
      <c r="K290" s="75"/>
      <c r="L290" s="75"/>
    </row>
    <row r="291" spans="1:12" x14ac:dyDescent="0.3">
      <c r="A291" s="75"/>
      <c r="B291" s="75"/>
      <c r="C291" s="75"/>
      <c r="D291" s="75">
        <v>58.300000000000303</v>
      </c>
      <c r="E291" s="75">
        <v>1</v>
      </c>
      <c r="F291" s="75"/>
      <c r="G291" s="75"/>
      <c r="H291" s="75"/>
      <c r="I291" s="75"/>
      <c r="J291" s="75"/>
      <c r="K291" s="75"/>
      <c r="L291" s="75"/>
    </row>
    <row r="292" spans="1:12" x14ac:dyDescent="0.3">
      <c r="A292" s="75"/>
      <c r="B292" s="75"/>
      <c r="C292" s="75"/>
      <c r="D292" s="75">
        <v>58.400000000000297</v>
      </c>
      <c r="E292" s="75">
        <v>1</v>
      </c>
      <c r="F292" s="75"/>
      <c r="G292" s="75"/>
      <c r="H292" s="75"/>
      <c r="I292" s="75"/>
      <c r="J292" s="75"/>
      <c r="K292" s="75"/>
      <c r="L292" s="75"/>
    </row>
    <row r="293" spans="1:12" x14ac:dyDescent="0.3">
      <c r="A293" s="75"/>
      <c r="B293" s="75"/>
      <c r="C293" s="75"/>
      <c r="D293" s="75">
        <v>58.500000000000298</v>
      </c>
      <c r="E293" s="75">
        <v>1</v>
      </c>
      <c r="F293" s="75"/>
      <c r="G293" s="75"/>
      <c r="H293" s="75"/>
      <c r="I293" s="75"/>
      <c r="J293" s="75"/>
      <c r="K293" s="75"/>
      <c r="L293" s="75"/>
    </row>
    <row r="294" spans="1:12" x14ac:dyDescent="0.3">
      <c r="A294" s="75"/>
      <c r="B294" s="75"/>
      <c r="C294" s="75"/>
      <c r="D294" s="75">
        <v>58.6000000000003</v>
      </c>
      <c r="E294" s="75">
        <v>1</v>
      </c>
      <c r="F294" s="75"/>
      <c r="G294" s="75"/>
      <c r="H294" s="75"/>
      <c r="I294" s="75"/>
      <c r="J294" s="75"/>
      <c r="K294" s="75"/>
      <c r="L294" s="75"/>
    </row>
    <row r="295" spans="1:12" x14ac:dyDescent="0.3">
      <c r="A295" s="75"/>
      <c r="B295" s="75"/>
      <c r="C295" s="75"/>
      <c r="D295" s="75">
        <v>58.700000000000301</v>
      </c>
      <c r="E295" s="75">
        <v>1</v>
      </c>
      <c r="F295" s="75"/>
      <c r="G295" s="75"/>
      <c r="H295" s="75"/>
      <c r="I295" s="75"/>
      <c r="J295" s="75"/>
      <c r="K295" s="75"/>
      <c r="L295" s="75"/>
    </row>
    <row r="296" spans="1:12" x14ac:dyDescent="0.3">
      <c r="A296" s="75"/>
      <c r="B296" s="75"/>
      <c r="C296" s="75"/>
      <c r="D296" s="75">
        <v>58.800000000000303</v>
      </c>
      <c r="E296" s="75">
        <v>1</v>
      </c>
      <c r="F296" s="75"/>
      <c r="G296" s="75"/>
      <c r="H296" s="75"/>
      <c r="I296" s="75"/>
      <c r="J296" s="75"/>
      <c r="K296" s="75"/>
      <c r="L296" s="75"/>
    </row>
    <row r="297" spans="1:12" x14ac:dyDescent="0.3">
      <c r="A297" s="75"/>
      <c r="B297" s="75"/>
      <c r="C297" s="75"/>
      <c r="D297" s="75">
        <v>58.900000000000297</v>
      </c>
      <c r="E297" s="75">
        <v>1</v>
      </c>
      <c r="F297" s="75"/>
      <c r="G297" s="75"/>
      <c r="H297" s="75"/>
      <c r="I297" s="75"/>
      <c r="J297" s="75"/>
      <c r="K297" s="75"/>
      <c r="L297" s="75"/>
    </row>
    <row r="298" spans="1:12" x14ac:dyDescent="0.3">
      <c r="A298" s="75"/>
      <c r="B298" s="75"/>
      <c r="C298" s="75"/>
      <c r="D298" s="75">
        <v>59.000000000000298</v>
      </c>
      <c r="E298" s="75">
        <v>1</v>
      </c>
      <c r="F298" s="75"/>
      <c r="G298" s="75"/>
      <c r="H298" s="75"/>
      <c r="I298" s="75"/>
      <c r="J298" s="75"/>
      <c r="K298" s="75"/>
      <c r="L298" s="75"/>
    </row>
    <row r="299" spans="1:12" x14ac:dyDescent="0.3">
      <c r="A299" s="75"/>
      <c r="B299" s="75"/>
      <c r="C299" s="75"/>
      <c r="D299" s="75">
        <v>59.1000000000003</v>
      </c>
      <c r="E299" s="75">
        <v>1</v>
      </c>
      <c r="F299" s="75"/>
      <c r="G299" s="75"/>
      <c r="H299" s="75"/>
      <c r="I299" s="75"/>
      <c r="J299" s="75"/>
      <c r="K299" s="75"/>
      <c r="L299" s="75"/>
    </row>
    <row r="300" spans="1:12" x14ac:dyDescent="0.3">
      <c r="A300" s="75"/>
      <c r="B300" s="75"/>
      <c r="C300" s="75"/>
      <c r="D300" s="75">
        <v>59.200000000000301</v>
      </c>
      <c r="E300" s="75">
        <v>1</v>
      </c>
      <c r="F300" s="75"/>
      <c r="G300" s="75"/>
      <c r="H300" s="75"/>
      <c r="I300" s="75"/>
      <c r="J300" s="75"/>
      <c r="K300" s="75"/>
      <c r="L300" s="75"/>
    </row>
    <row r="301" spans="1:12" x14ac:dyDescent="0.3">
      <c r="A301" s="75"/>
      <c r="B301" s="75"/>
      <c r="C301" s="75"/>
      <c r="D301" s="75">
        <v>59.300000000000303</v>
      </c>
      <c r="E301" s="75">
        <v>1</v>
      </c>
      <c r="F301" s="75"/>
      <c r="G301" s="75"/>
      <c r="H301" s="75"/>
      <c r="I301" s="75"/>
      <c r="J301" s="75"/>
      <c r="K301" s="75"/>
      <c r="L301" s="75"/>
    </row>
    <row r="302" spans="1:12" x14ac:dyDescent="0.3">
      <c r="A302" s="75"/>
      <c r="B302" s="75"/>
      <c r="C302" s="75"/>
      <c r="D302" s="75">
        <v>59.400000000000297</v>
      </c>
      <c r="E302" s="75">
        <v>1</v>
      </c>
      <c r="F302" s="75"/>
      <c r="G302" s="75"/>
      <c r="H302" s="75"/>
      <c r="I302" s="75"/>
      <c r="J302" s="75"/>
      <c r="K302" s="75"/>
      <c r="L302" s="75"/>
    </row>
    <row r="303" spans="1:12" x14ac:dyDescent="0.3">
      <c r="A303" s="75"/>
      <c r="B303" s="75"/>
      <c r="C303" s="75"/>
      <c r="D303" s="75">
        <v>59.500000000000298</v>
      </c>
      <c r="E303" s="75">
        <v>1</v>
      </c>
      <c r="F303" s="75"/>
      <c r="G303" s="75"/>
      <c r="H303" s="75"/>
      <c r="I303" s="75"/>
      <c r="J303" s="75"/>
      <c r="K303" s="75"/>
      <c r="L303" s="75"/>
    </row>
    <row r="304" spans="1:12" x14ac:dyDescent="0.3">
      <c r="A304" s="75"/>
      <c r="B304" s="75"/>
      <c r="C304" s="75"/>
      <c r="D304" s="75">
        <v>59.6000000000003</v>
      </c>
      <c r="E304" s="75">
        <v>1</v>
      </c>
      <c r="F304" s="75"/>
      <c r="G304" s="75"/>
      <c r="H304" s="75"/>
      <c r="I304" s="75"/>
      <c r="J304" s="75"/>
      <c r="K304" s="75"/>
      <c r="L304" s="75"/>
    </row>
    <row r="305" spans="1:12" x14ac:dyDescent="0.3">
      <c r="A305" s="75"/>
      <c r="B305" s="75"/>
      <c r="C305" s="75"/>
      <c r="D305" s="75">
        <v>59.700000000000301</v>
      </c>
      <c r="E305" s="75">
        <v>1</v>
      </c>
      <c r="F305" s="75"/>
      <c r="G305" s="75"/>
      <c r="H305" s="75"/>
      <c r="I305" s="75"/>
      <c r="J305" s="75"/>
      <c r="K305" s="75"/>
      <c r="L305" s="75"/>
    </row>
    <row r="306" spans="1:12" x14ac:dyDescent="0.3">
      <c r="A306" s="75"/>
      <c r="B306" s="75"/>
      <c r="C306" s="75"/>
      <c r="D306" s="75">
        <v>59.800000000000303</v>
      </c>
      <c r="E306" s="75">
        <v>1</v>
      </c>
      <c r="F306" s="75"/>
      <c r="G306" s="75"/>
      <c r="H306" s="75"/>
      <c r="I306" s="75"/>
      <c r="J306" s="75"/>
      <c r="K306" s="75"/>
      <c r="L306" s="75"/>
    </row>
    <row r="307" spans="1:12" x14ac:dyDescent="0.3">
      <c r="A307" s="75"/>
      <c r="B307" s="75"/>
      <c r="C307" s="75"/>
      <c r="D307" s="75">
        <v>59.900000000000297</v>
      </c>
      <c r="E307" s="75">
        <v>1</v>
      </c>
      <c r="F307" s="75"/>
      <c r="G307" s="75"/>
      <c r="H307" s="75"/>
      <c r="I307" s="75"/>
      <c r="J307" s="75"/>
      <c r="K307" s="75"/>
      <c r="L307" s="75"/>
    </row>
    <row r="308" spans="1:12" x14ac:dyDescent="0.3">
      <c r="A308" s="75"/>
      <c r="B308" s="75"/>
      <c r="C308" s="75"/>
      <c r="D308" s="75">
        <v>60.000000000000298</v>
      </c>
      <c r="E308" s="75">
        <v>1</v>
      </c>
      <c r="F308" s="75"/>
      <c r="G308" s="75"/>
      <c r="H308" s="75"/>
      <c r="I308" s="75"/>
      <c r="J308" s="75"/>
      <c r="K308" s="75"/>
      <c r="L308" s="75"/>
    </row>
    <row r="309" spans="1:12" x14ac:dyDescent="0.3">
      <c r="A309" s="75"/>
      <c r="B309" s="75"/>
      <c r="C309" s="75"/>
      <c r="D309" s="75">
        <v>60.1000000000003</v>
      </c>
      <c r="E309" s="75">
        <v>1</v>
      </c>
      <c r="F309" s="75"/>
      <c r="G309" s="75"/>
      <c r="H309" s="75"/>
      <c r="I309" s="75"/>
      <c r="J309" s="75"/>
      <c r="K309" s="75"/>
      <c r="L309" s="75"/>
    </row>
    <row r="310" spans="1:12" x14ac:dyDescent="0.3">
      <c r="A310" s="75"/>
      <c r="B310" s="75"/>
      <c r="C310" s="75"/>
      <c r="D310" s="75">
        <v>60.200000000000301</v>
      </c>
      <c r="E310" s="75">
        <v>1</v>
      </c>
      <c r="F310" s="75"/>
      <c r="G310" s="75"/>
      <c r="H310" s="75"/>
      <c r="I310" s="75"/>
      <c r="J310" s="75"/>
      <c r="K310" s="75"/>
      <c r="L310" s="75"/>
    </row>
    <row r="311" spans="1:12" x14ac:dyDescent="0.3">
      <c r="A311" s="75"/>
      <c r="B311" s="75"/>
      <c r="C311" s="75"/>
      <c r="D311" s="75">
        <v>60.300000000000303</v>
      </c>
      <c r="E311" s="75">
        <v>1</v>
      </c>
      <c r="F311" s="75"/>
      <c r="G311" s="75"/>
      <c r="H311" s="75"/>
      <c r="I311" s="75"/>
      <c r="J311" s="75"/>
      <c r="K311" s="75"/>
      <c r="L311" s="75"/>
    </row>
    <row r="312" spans="1:12" x14ac:dyDescent="0.3">
      <c r="A312" s="75"/>
      <c r="B312" s="75"/>
      <c r="C312" s="75"/>
      <c r="D312" s="75">
        <v>60.400000000000297</v>
      </c>
      <c r="E312" s="75">
        <v>1</v>
      </c>
      <c r="F312" s="75"/>
      <c r="G312" s="75"/>
      <c r="H312" s="75"/>
      <c r="I312" s="75"/>
      <c r="J312" s="75"/>
      <c r="K312" s="75"/>
      <c r="L312" s="75"/>
    </row>
    <row r="313" spans="1:12" x14ac:dyDescent="0.3">
      <c r="A313" s="75"/>
      <c r="B313" s="75"/>
      <c r="C313" s="75"/>
      <c r="D313" s="75">
        <v>60.500000000000298</v>
      </c>
      <c r="E313" s="75">
        <v>1</v>
      </c>
      <c r="F313" s="75"/>
      <c r="G313" s="75"/>
      <c r="H313" s="75"/>
      <c r="I313" s="75"/>
      <c r="J313" s="75"/>
      <c r="K313" s="75"/>
      <c r="L313" s="75"/>
    </row>
    <row r="314" spans="1:12" x14ac:dyDescent="0.3">
      <c r="A314" s="75"/>
      <c r="B314" s="75"/>
      <c r="C314" s="75"/>
      <c r="D314" s="75">
        <v>60.6000000000003</v>
      </c>
      <c r="E314" s="75">
        <v>1</v>
      </c>
      <c r="F314" s="75"/>
      <c r="G314" s="75"/>
      <c r="H314" s="75"/>
      <c r="I314" s="75"/>
      <c r="J314" s="75"/>
      <c r="K314" s="75"/>
      <c r="L314" s="75"/>
    </row>
    <row r="315" spans="1:12" x14ac:dyDescent="0.3">
      <c r="A315" s="75"/>
      <c r="B315" s="75"/>
      <c r="C315" s="75"/>
      <c r="D315" s="75">
        <v>60.700000000000301</v>
      </c>
      <c r="E315" s="75">
        <v>1</v>
      </c>
      <c r="F315" s="75"/>
      <c r="G315" s="75"/>
      <c r="H315" s="75"/>
      <c r="I315" s="75"/>
      <c r="J315" s="75"/>
      <c r="K315" s="75"/>
      <c r="L315" s="75"/>
    </row>
    <row r="316" spans="1:12" x14ac:dyDescent="0.3">
      <c r="A316" s="75"/>
      <c r="B316" s="75"/>
      <c r="C316" s="75"/>
      <c r="D316" s="75">
        <v>60.800000000000303</v>
      </c>
      <c r="E316" s="75">
        <v>1</v>
      </c>
      <c r="F316" s="75"/>
      <c r="G316" s="75"/>
      <c r="H316" s="75"/>
      <c r="I316" s="75"/>
      <c r="J316" s="75"/>
      <c r="K316" s="75"/>
      <c r="L316" s="75"/>
    </row>
    <row r="317" spans="1:12" x14ac:dyDescent="0.3">
      <c r="A317" s="75"/>
      <c r="B317" s="75"/>
      <c r="C317" s="75"/>
      <c r="D317" s="75">
        <v>60.900000000000297</v>
      </c>
      <c r="E317" s="75">
        <v>1</v>
      </c>
      <c r="F317" s="75"/>
      <c r="G317" s="75"/>
      <c r="H317" s="75"/>
      <c r="I317" s="75"/>
      <c r="J317" s="75"/>
      <c r="K317" s="75"/>
      <c r="L317" s="75"/>
    </row>
    <row r="318" spans="1:12" x14ac:dyDescent="0.3">
      <c r="A318" s="75"/>
      <c r="B318" s="75"/>
      <c r="C318" s="75"/>
      <c r="D318" s="75">
        <v>61.000000000000298</v>
      </c>
      <c r="E318" s="75">
        <v>1</v>
      </c>
      <c r="F318" s="75"/>
      <c r="G318" s="75"/>
      <c r="H318" s="75"/>
      <c r="I318" s="75"/>
      <c r="J318" s="75"/>
      <c r="K318" s="75"/>
      <c r="L318" s="75"/>
    </row>
    <row r="319" spans="1:12" x14ac:dyDescent="0.3">
      <c r="A319" s="75"/>
      <c r="B319" s="75"/>
      <c r="C319" s="75"/>
      <c r="D319" s="75">
        <v>61.1000000000003</v>
      </c>
      <c r="E319" s="75">
        <v>1</v>
      </c>
      <c r="F319" s="75"/>
      <c r="G319" s="75"/>
      <c r="H319" s="75"/>
      <c r="I319" s="75"/>
      <c r="J319" s="75"/>
      <c r="K319" s="75"/>
      <c r="L319" s="75"/>
    </row>
    <row r="320" spans="1:12" x14ac:dyDescent="0.3">
      <c r="A320" s="75"/>
      <c r="B320" s="75"/>
      <c r="C320" s="75"/>
      <c r="D320" s="75">
        <v>61.200000000000301</v>
      </c>
      <c r="E320" s="75">
        <v>1</v>
      </c>
      <c r="F320" s="75"/>
      <c r="G320" s="75"/>
      <c r="H320" s="75"/>
      <c r="I320" s="75"/>
      <c r="J320" s="75"/>
      <c r="K320" s="75"/>
      <c r="L320" s="75"/>
    </row>
    <row r="321" spans="1:12" x14ac:dyDescent="0.3">
      <c r="A321" s="75"/>
      <c r="B321" s="75"/>
      <c r="C321" s="75"/>
      <c r="D321" s="75">
        <v>61.300000000000303</v>
      </c>
      <c r="E321" s="75">
        <v>1</v>
      </c>
      <c r="F321" s="75"/>
      <c r="G321" s="75"/>
      <c r="H321" s="75"/>
      <c r="I321" s="75"/>
      <c r="J321" s="75"/>
      <c r="K321" s="75"/>
      <c r="L321" s="75"/>
    </row>
    <row r="322" spans="1:12" x14ac:dyDescent="0.3">
      <c r="A322" s="75"/>
      <c r="B322" s="75"/>
      <c r="C322" s="75"/>
      <c r="D322" s="75">
        <v>61.400000000000297</v>
      </c>
      <c r="E322" s="75">
        <v>1</v>
      </c>
      <c r="F322" s="75"/>
      <c r="G322" s="75"/>
      <c r="H322" s="75"/>
      <c r="I322" s="75"/>
      <c r="J322" s="75"/>
      <c r="K322" s="75"/>
      <c r="L322" s="75"/>
    </row>
    <row r="323" spans="1:12" x14ac:dyDescent="0.3">
      <c r="A323" s="75"/>
      <c r="B323" s="75"/>
      <c r="C323" s="75"/>
      <c r="D323" s="75">
        <v>61.500000000000298</v>
      </c>
      <c r="E323" s="75">
        <v>1</v>
      </c>
      <c r="F323" s="75"/>
      <c r="G323" s="75"/>
      <c r="H323" s="75"/>
      <c r="I323" s="75"/>
      <c r="J323" s="75"/>
      <c r="K323" s="75"/>
      <c r="L323" s="75"/>
    </row>
    <row r="324" spans="1:12" x14ac:dyDescent="0.3">
      <c r="A324" s="75"/>
      <c r="B324" s="75"/>
      <c r="C324" s="75"/>
      <c r="D324" s="75">
        <v>61.6000000000003</v>
      </c>
      <c r="E324" s="75">
        <v>1</v>
      </c>
      <c r="F324" s="75"/>
      <c r="G324" s="75"/>
      <c r="H324" s="75"/>
      <c r="I324" s="75"/>
      <c r="J324" s="75"/>
      <c r="K324" s="75"/>
      <c r="L324" s="75"/>
    </row>
    <row r="325" spans="1:12" x14ac:dyDescent="0.3">
      <c r="A325" s="75"/>
      <c r="B325" s="75"/>
      <c r="C325" s="75"/>
      <c r="D325" s="75">
        <v>61.700000000000301</v>
      </c>
      <c r="E325" s="75">
        <v>1</v>
      </c>
      <c r="F325" s="75"/>
      <c r="G325" s="75"/>
      <c r="H325" s="75"/>
      <c r="I325" s="75"/>
      <c r="J325" s="75"/>
      <c r="K325" s="75"/>
      <c r="L325" s="75"/>
    </row>
    <row r="326" spans="1:12" x14ac:dyDescent="0.3">
      <c r="A326" s="75"/>
      <c r="B326" s="75"/>
      <c r="C326" s="75"/>
      <c r="D326" s="75">
        <v>61.800000000000303</v>
      </c>
      <c r="E326" s="75">
        <v>1</v>
      </c>
      <c r="F326" s="75"/>
      <c r="G326" s="75"/>
      <c r="H326" s="75"/>
      <c r="I326" s="75"/>
      <c r="J326" s="75"/>
      <c r="K326" s="75"/>
      <c r="L326" s="75"/>
    </row>
    <row r="327" spans="1:12" x14ac:dyDescent="0.3">
      <c r="A327" s="75"/>
      <c r="B327" s="75"/>
      <c r="C327" s="75"/>
      <c r="D327" s="75">
        <v>61.900000000000297</v>
      </c>
      <c r="E327" s="75">
        <v>1</v>
      </c>
      <c r="F327" s="75"/>
      <c r="G327" s="75"/>
      <c r="H327" s="75"/>
      <c r="I327" s="75"/>
      <c r="J327" s="75"/>
      <c r="K327" s="75"/>
      <c r="L327" s="75"/>
    </row>
    <row r="328" spans="1:12" x14ac:dyDescent="0.3">
      <c r="A328" s="75"/>
      <c r="B328" s="75"/>
      <c r="C328" s="75"/>
      <c r="D328" s="75">
        <v>62.000000000000298</v>
      </c>
      <c r="E328" s="75">
        <v>1</v>
      </c>
      <c r="F328" s="75"/>
      <c r="G328" s="75"/>
      <c r="H328" s="75"/>
      <c r="I328" s="75"/>
      <c r="J328" s="75"/>
      <c r="K328" s="75"/>
      <c r="L328" s="75"/>
    </row>
    <row r="329" spans="1:12" x14ac:dyDescent="0.3">
      <c r="A329" s="75"/>
      <c r="B329" s="75"/>
      <c r="C329" s="75"/>
      <c r="D329" s="75">
        <v>62.1000000000003</v>
      </c>
      <c r="E329" s="75">
        <v>1</v>
      </c>
      <c r="F329" s="75"/>
      <c r="G329" s="75"/>
      <c r="H329" s="75"/>
      <c r="I329" s="75"/>
      <c r="J329" s="75"/>
      <c r="K329" s="75"/>
      <c r="L329" s="75"/>
    </row>
    <row r="330" spans="1:12" x14ac:dyDescent="0.3">
      <c r="A330" s="75"/>
      <c r="B330" s="75"/>
      <c r="C330" s="75"/>
      <c r="D330" s="75">
        <v>62.200000000000301</v>
      </c>
      <c r="E330" s="75">
        <v>1</v>
      </c>
      <c r="F330" s="75"/>
      <c r="G330" s="75"/>
      <c r="H330" s="75"/>
      <c r="I330" s="75"/>
      <c r="J330" s="75"/>
      <c r="K330" s="75"/>
      <c r="L330" s="75"/>
    </row>
    <row r="331" spans="1:12" x14ac:dyDescent="0.3">
      <c r="A331" s="75"/>
      <c r="B331" s="75"/>
      <c r="C331" s="75"/>
      <c r="D331" s="75">
        <v>62.300000000000303</v>
      </c>
      <c r="E331" s="75">
        <v>1</v>
      </c>
      <c r="F331" s="75"/>
      <c r="G331" s="75"/>
      <c r="H331" s="75"/>
      <c r="I331" s="75"/>
      <c r="J331" s="75"/>
      <c r="K331" s="75"/>
      <c r="L331" s="75"/>
    </row>
    <row r="332" spans="1:12" x14ac:dyDescent="0.3">
      <c r="A332" s="75"/>
      <c r="B332" s="75"/>
      <c r="C332" s="75"/>
      <c r="D332" s="75">
        <v>62.400000000000297</v>
      </c>
      <c r="E332" s="75">
        <v>1</v>
      </c>
      <c r="F332" s="75"/>
      <c r="G332" s="75"/>
      <c r="H332" s="75"/>
      <c r="I332" s="75"/>
      <c r="J332" s="75"/>
      <c r="K332" s="75"/>
      <c r="L332" s="75"/>
    </row>
    <row r="333" spans="1:12" x14ac:dyDescent="0.3">
      <c r="A333" s="75"/>
      <c r="B333" s="75"/>
      <c r="C333" s="75"/>
      <c r="D333" s="75">
        <v>62.500000000000298</v>
      </c>
      <c r="E333" s="75">
        <v>1</v>
      </c>
      <c r="F333" s="75"/>
      <c r="G333" s="75"/>
      <c r="H333" s="75"/>
      <c r="I333" s="75"/>
      <c r="J333" s="75"/>
      <c r="K333" s="75"/>
      <c r="L333" s="75"/>
    </row>
    <row r="334" spans="1:12" x14ac:dyDescent="0.3">
      <c r="A334" s="75"/>
      <c r="B334" s="75"/>
      <c r="C334" s="75"/>
      <c r="D334" s="75">
        <v>62.6000000000003</v>
      </c>
      <c r="E334" s="75">
        <v>1</v>
      </c>
      <c r="F334" s="75"/>
      <c r="G334" s="75"/>
      <c r="H334" s="75"/>
      <c r="I334" s="75"/>
      <c r="J334" s="75"/>
      <c r="K334" s="75"/>
      <c r="L334" s="75"/>
    </row>
    <row r="335" spans="1:12" x14ac:dyDescent="0.3">
      <c r="A335" s="75"/>
      <c r="B335" s="75"/>
      <c r="C335" s="75"/>
      <c r="D335" s="75">
        <v>62.700000000000301</v>
      </c>
      <c r="E335" s="75">
        <v>1</v>
      </c>
      <c r="F335" s="75"/>
      <c r="G335" s="75"/>
      <c r="H335" s="75"/>
      <c r="I335" s="75"/>
      <c r="J335" s="75"/>
      <c r="K335" s="75"/>
      <c r="L335" s="75"/>
    </row>
    <row r="336" spans="1:12" x14ac:dyDescent="0.3">
      <c r="A336" s="75"/>
      <c r="B336" s="75"/>
      <c r="C336" s="75"/>
      <c r="D336" s="75">
        <v>62.800000000000303</v>
      </c>
      <c r="E336" s="75">
        <v>1</v>
      </c>
      <c r="F336" s="75"/>
      <c r="G336" s="75"/>
      <c r="H336" s="75"/>
      <c r="I336" s="75"/>
      <c r="J336" s="75"/>
      <c r="K336" s="75"/>
      <c r="L336" s="75"/>
    </row>
    <row r="337" spans="1:12" x14ac:dyDescent="0.3">
      <c r="A337" s="75"/>
      <c r="B337" s="75"/>
      <c r="C337" s="75"/>
      <c r="D337" s="75">
        <v>62.900000000000297</v>
      </c>
      <c r="E337" s="75">
        <v>1</v>
      </c>
      <c r="F337" s="75"/>
      <c r="G337" s="75"/>
      <c r="H337" s="75"/>
      <c r="I337" s="75"/>
      <c r="J337" s="75"/>
      <c r="K337" s="75"/>
      <c r="L337" s="75"/>
    </row>
    <row r="338" spans="1:12" x14ac:dyDescent="0.3">
      <c r="A338" s="75"/>
      <c r="B338" s="75"/>
      <c r="C338" s="75"/>
      <c r="D338" s="75">
        <v>63.000000000000298</v>
      </c>
      <c r="E338" s="75">
        <v>1</v>
      </c>
      <c r="F338" s="75"/>
      <c r="G338" s="75"/>
      <c r="H338" s="75"/>
      <c r="I338" s="75"/>
      <c r="J338" s="75"/>
      <c r="K338" s="75"/>
      <c r="L338" s="75"/>
    </row>
    <row r="339" spans="1:12" x14ac:dyDescent="0.3">
      <c r="A339" s="75"/>
      <c r="B339" s="75"/>
      <c r="C339" s="75"/>
      <c r="D339" s="75">
        <v>63.1000000000003</v>
      </c>
      <c r="E339" s="75">
        <v>1</v>
      </c>
      <c r="F339" s="75"/>
      <c r="G339" s="75"/>
      <c r="H339" s="75"/>
      <c r="I339" s="75"/>
      <c r="J339" s="75"/>
      <c r="K339" s="75"/>
      <c r="L339" s="75"/>
    </row>
    <row r="340" spans="1:12" x14ac:dyDescent="0.3">
      <c r="A340" s="75"/>
      <c r="B340" s="75"/>
      <c r="C340" s="75"/>
      <c r="D340" s="75">
        <v>63.200000000000301</v>
      </c>
      <c r="E340" s="75">
        <v>1</v>
      </c>
      <c r="F340" s="75"/>
      <c r="G340" s="75"/>
      <c r="H340" s="75"/>
      <c r="I340" s="75"/>
      <c r="J340" s="75"/>
      <c r="K340" s="75"/>
      <c r="L340" s="75"/>
    </row>
    <row r="341" spans="1:12" x14ac:dyDescent="0.3">
      <c r="A341" s="75"/>
      <c r="B341" s="75"/>
      <c r="C341" s="75"/>
      <c r="D341" s="75">
        <v>63.300000000000303</v>
      </c>
      <c r="E341" s="75">
        <v>1</v>
      </c>
      <c r="F341" s="75"/>
      <c r="G341" s="75"/>
      <c r="H341" s="75"/>
      <c r="I341" s="75"/>
      <c r="J341" s="75"/>
      <c r="K341" s="75"/>
      <c r="L341" s="75"/>
    </row>
    <row r="342" spans="1:12" x14ac:dyDescent="0.3">
      <c r="A342" s="75"/>
      <c r="B342" s="75"/>
      <c r="C342" s="75"/>
      <c r="D342" s="75">
        <v>63.400000000000297</v>
      </c>
      <c r="E342" s="75">
        <v>1</v>
      </c>
      <c r="F342" s="75"/>
      <c r="G342" s="75"/>
      <c r="H342" s="75"/>
      <c r="I342" s="75"/>
      <c r="J342" s="75"/>
      <c r="K342" s="75"/>
      <c r="L342" s="75"/>
    </row>
    <row r="343" spans="1:12" x14ac:dyDescent="0.3">
      <c r="A343" s="75"/>
      <c r="B343" s="75"/>
      <c r="C343" s="75"/>
      <c r="D343" s="75">
        <v>63.500000000000298</v>
      </c>
      <c r="E343" s="75">
        <v>1</v>
      </c>
      <c r="F343" s="75"/>
      <c r="G343" s="75"/>
      <c r="H343" s="75"/>
      <c r="I343" s="75"/>
      <c r="J343" s="75"/>
      <c r="K343" s="75"/>
      <c r="L343" s="75"/>
    </row>
    <row r="344" spans="1:12" x14ac:dyDescent="0.3">
      <c r="A344" s="75"/>
      <c r="B344" s="75"/>
      <c r="C344" s="75"/>
      <c r="D344" s="75">
        <v>63.6000000000003</v>
      </c>
      <c r="E344" s="75">
        <v>1</v>
      </c>
      <c r="F344" s="75"/>
      <c r="G344" s="75"/>
      <c r="H344" s="75"/>
      <c r="I344" s="75"/>
      <c r="J344" s="75"/>
      <c r="K344" s="75"/>
      <c r="L344" s="75"/>
    </row>
    <row r="345" spans="1:12" x14ac:dyDescent="0.3">
      <c r="A345" s="75"/>
      <c r="B345" s="75"/>
      <c r="C345" s="75"/>
      <c r="D345" s="75">
        <v>63.700000000000301</v>
      </c>
      <c r="E345" s="75">
        <v>1</v>
      </c>
      <c r="F345" s="75"/>
      <c r="G345" s="75"/>
      <c r="H345" s="75"/>
      <c r="I345" s="75"/>
      <c r="J345" s="75"/>
      <c r="K345" s="75"/>
      <c r="L345" s="75"/>
    </row>
    <row r="346" spans="1:12" x14ac:dyDescent="0.3">
      <c r="A346" s="75"/>
      <c r="B346" s="75"/>
      <c r="C346" s="75"/>
      <c r="D346" s="75">
        <v>63.800000000000303</v>
      </c>
      <c r="E346" s="75">
        <v>1</v>
      </c>
      <c r="F346" s="75"/>
      <c r="G346" s="75"/>
      <c r="H346" s="75"/>
      <c r="I346" s="75"/>
      <c r="J346" s="75"/>
      <c r="K346" s="75"/>
      <c r="L346" s="75"/>
    </row>
    <row r="347" spans="1:12" x14ac:dyDescent="0.3">
      <c r="A347" s="75"/>
      <c r="B347" s="75"/>
      <c r="C347" s="75"/>
      <c r="D347" s="75">
        <v>63.900000000000297</v>
      </c>
      <c r="E347" s="75">
        <v>1</v>
      </c>
      <c r="F347" s="75"/>
      <c r="G347" s="75"/>
      <c r="H347" s="75"/>
      <c r="I347" s="75"/>
      <c r="J347" s="75"/>
      <c r="K347" s="75"/>
      <c r="L347" s="75"/>
    </row>
    <row r="348" spans="1:12" x14ac:dyDescent="0.3">
      <c r="A348" s="75"/>
      <c r="B348" s="75"/>
      <c r="C348" s="75"/>
      <c r="D348" s="75">
        <v>64.000000000000298</v>
      </c>
      <c r="E348" s="75">
        <v>1</v>
      </c>
      <c r="F348" s="75"/>
      <c r="G348" s="75"/>
      <c r="H348" s="75"/>
      <c r="I348" s="75"/>
      <c r="J348" s="75"/>
      <c r="K348" s="75"/>
      <c r="L348" s="75"/>
    </row>
    <row r="349" spans="1:12" x14ac:dyDescent="0.3">
      <c r="A349" s="75"/>
      <c r="B349" s="75"/>
      <c r="C349" s="75"/>
      <c r="D349" s="75">
        <v>64.100000000000307</v>
      </c>
      <c r="E349" s="75">
        <v>1</v>
      </c>
      <c r="F349" s="75"/>
      <c r="G349" s="75"/>
      <c r="H349" s="75"/>
      <c r="I349" s="75"/>
      <c r="J349" s="75"/>
      <c r="K349" s="75"/>
      <c r="L349" s="75"/>
    </row>
    <row r="350" spans="1:12" x14ac:dyDescent="0.3">
      <c r="A350" s="75"/>
      <c r="B350" s="75"/>
      <c r="C350" s="75"/>
      <c r="D350" s="75">
        <v>64.200000000000301</v>
      </c>
      <c r="E350" s="75">
        <v>1</v>
      </c>
      <c r="F350" s="75"/>
      <c r="G350" s="75"/>
      <c r="H350" s="75"/>
      <c r="I350" s="75"/>
      <c r="J350" s="75"/>
      <c r="K350" s="75"/>
      <c r="L350" s="75"/>
    </row>
    <row r="351" spans="1:12" x14ac:dyDescent="0.3">
      <c r="A351" s="75"/>
      <c r="B351" s="75"/>
      <c r="C351" s="75"/>
      <c r="D351" s="75">
        <v>64.300000000000296</v>
      </c>
      <c r="E351" s="75">
        <v>1</v>
      </c>
      <c r="F351" s="75"/>
      <c r="G351" s="75"/>
      <c r="H351" s="75"/>
      <c r="I351" s="75"/>
      <c r="J351" s="75"/>
      <c r="K351" s="75"/>
      <c r="L351" s="75"/>
    </row>
    <row r="352" spans="1:12" x14ac:dyDescent="0.3">
      <c r="A352" s="75"/>
      <c r="B352" s="75"/>
      <c r="C352" s="75"/>
      <c r="D352" s="75">
        <v>64.400000000000304</v>
      </c>
      <c r="E352" s="75">
        <v>1</v>
      </c>
      <c r="F352" s="75"/>
      <c r="G352" s="75"/>
      <c r="H352" s="75"/>
      <c r="I352" s="75"/>
      <c r="J352" s="75"/>
      <c r="K352" s="75"/>
      <c r="L352" s="75"/>
    </row>
    <row r="353" spans="1:12" x14ac:dyDescent="0.3">
      <c r="A353" s="75"/>
      <c r="B353" s="75"/>
      <c r="C353" s="75"/>
      <c r="D353" s="75">
        <v>64.500000000000298</v>
      </c>
      <c r="E353" s="75">
        <v>1</v>
      </c>
      <c r="F353" s="75"/>
      <c r="G353" s="75"/>
      <c r="H353" s="75"/>
      <c r="I353" s="75"/>
      <c r="J353" s="75"/>
      <c r="K353" s="75"/>
      <c r="L353" s="75"/>
    </row>
    <row r="354" spans="1:12" x14ac:dyDescent="0.3">
      <c r="A354" s="75"/>
      <c r="B354" s="75"/>
      <c r="C354" s="75"/>
      <c r="D354" s="75">
        <v>64.600000000000307</v>
      </c>
      <c r="E354" s="75">
        <v>1</v>
      </c>
      <c r="F354" s="75"/>
      <c r="G354" s="75"/>
      <c r="H354" s="75"/>
      <c r="I354" s="75"/>
      <c r="J354" s="75"/>
      <c r="K354" s="75"/>
      <c r="L354" s="75"/>
    </row>
    <row r="355" spans="1:12" x14ac:dyDescent="0.3">
      <c r="A355" s="75"/>
      <c r="B355" s="75"/>
      <c r="C355" s="75"/>
      <c r="D355" s="75">
        <v>64.700000000000401</v>
      </c>
      <c r="E355" s="75">
        <v>1</v>
      </c>
      <c r="F355" s="75"/>
      <c r="G355" s="75"/>
      <c r="H355" s="75"/>
      <c r="I355" s="75"/>
      <c r="J355" s="75"/>
      <c r="K355" s="75"/>
      <c r="L355" s="75"/>
    </row>
    <row r="356" spans="1:12" x14ac:dyDescent="0.3">
      <c r="A356" s="75"/>
      <c r="B356" s="75"/>
      <c r="C356" s="75"/>
      <c r="D356" s="75">
        <v>64.800000000000395</v>
      </c>
      <c r="E356" s="75">
        <v>1</v>
      </c>
      <c r="F356" s="75"/>
      <c r="G356" s="75"/>
      <c r="H356" s="75"/>
      <c r="I356" s="75"/>
      <c r="J356" s="75"/>
      <c r="K356" s="75"/>
      <c r="L356" s="75"/>
    </row>
    <row r="357" spans="1:12" x14ac:dyDescent="0.3">
      <c r="A357" s="75"/>
      <c r="B357" s="75"/>
      <c r="C357" s="75"/>
      <c r="D357" s="75">
        <v>64.900000000000404</v>
      </c>
      <c r="E357" s="75">
        <v>1</v>
      </c>
      <c r="F357" s="75"/>
      <c r="G357" s="75"/>
      <c r="H357" s="75"/>
      <c r="I357" s="75"/>
      <c r="J357" s="75"/>
      <c r="K357" s="75"/>
      <c r="L357" s="75"/>
    </row>
    <row r="358" spans="1:12" x14ac:dyDescent="0.3">
      <c r="A358" s="75"/>
      <c r="B358" s="75"/>
      <c r="C358" s="75"/>
      <c r="D358" s="75">
        <v>65.000000000000398</v>
      </c>
      <c r="E358" s="75">
        <v>1</v>
      </c>
      <c r="F358" s="75"/>
      <c r="G358" s="75"/>
      <c r="H358" s="75"/>
      <c r="I358" s="75"/>
      <c r="J358" s="75"/>
      <c r="K358" s="75"/>
      <c r="L358" s="75"/>
    </row>
    <row r="359" spans="1:12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</row>
    <row r="360" spans="1:12" x14ac:dyDescent="0.3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</row>
    <row r="361" spans="1:12" x14ac:dyDescent="0.3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</row>
    <row r="362" spans="1:12" x14ac:dyDescent="0.3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</row>
    <row r="363" spans="1:12" x14ac:dyDescent="0.3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</row>
    <row r="364" spans="1:12" x14ac:dyDescent="0.3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</row>
    <row r="365" spans="1:12" x14ac:dyDescent="0.3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</row>
    <row r="366" spans="1:12" x14ac:dyDescent="0.3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</row>
    <row r="367" spans="1:12" x14ac:dyDescent="0.3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</row>
    <row r="368" spans="1:12" x14ac:dyDescent="0.3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</row>
    <row r="369" spans="1:12" x14ac:dyDescent="0.3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</row>
    <row r="370" spans="1:12" x14ac:dyDescent="0.3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</row>
    <row r="371" spans="1:12" x14ac:dyDescent="0.3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</row>
    <row r="372" spans="1:12" x14ac:dyDescent="0.3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</row>
    <row r="373" spans="1:12" x14ac:dyDescent="0.3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</row>
    <row r="374" spans="1:12" x14ac:dyDescent="0.3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</row>
    <row r="375" spans="1:12" x14ac:dyDescent="0.3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</row>
    <row r="376" spans="1:12" x14ac:dyDescent="0.3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</row>
    <row r="377" spans="1:12" x14ac:dyDescent="0.3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</row>
    <row r="378" spans="1:12" x14ac:dyDescent="0.3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</row>
    <row r="379" spans="1:12" x14ac:dyDescent="0.3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</row>
    <row r="380" spans="1:12" x14ac:dyDescent="0.3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</row>
    <row r="381" spans="1:12" x14ac:dyDescent="0.3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</row>
    <row r="382" spans="1:12" x14ac:dyDescent="0.3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</row>
    <row r="383" spans="1:12" x14ac:dyDescent="0.3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</row>
    <row r="384" spans="1:12" x14ac:dyDescent="0.3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</row>
    <row r="385" spans="1:12" x14ac:dyDescent="0.3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</row>
    <row r="386" spans="1:12" x14ac:dyDescent="0.3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</row>
    <row r="387" spans="1:12" x14ac:dyDescent="0.3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</row>
    <row r="388" spans="1:12" x14ac:dyDescent="0.3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</row>
    <row r="389" spans="1:12" x14ac:dyDescent="0.3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</row>
    <row r="390" spans="1:12" x14ac:dyDescent="0.3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</row>
    <row r="391" spans="1:12" x14ac:dyDescent="0.3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</row>
    <row r="392" spans="1:12" x14ac:dyDescent="0.3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</row>
    <row r="393" spans="1:12" x14ac:dyDescent="0.3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</row>
    <row r="394" spans="1:12" x14ac:dyDescent="0.3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</row>
    <row r="395" spans="1:12" x14ac:dyDescent="0.3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</row>
    <row r="396" spans="1:12" x14ac:dyDescent="0.3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</row>
    <row r="397" spans="1:12" x14ac:dyDescent="0.3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</row>
    <row r="398" spans="1:12" x14ac:dyDescent="0.3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</row>
    <row r="399" spans="1:12" x14ac:dyDescent="0.3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</row>
    <row r="400" spans="1:12" x14ac:dyDescent="0.3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</row>
    <row r="401" spans="1:12" x14ac:dyDescent="0.3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</row>
    <row r="402" spans="1:12" x14ac:dyDescent="0.3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</row>
    <row r="403" spans="1:12" x14ac:dyDescent="0.3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</row>
    <row r="404" spans="1:12" x14ac:dyDescent="0.3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</row>
    <row r="405" spans="1:12" x14ac:dyDescent="0.3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</row>
    <row r="406" spans="1:12" x14ac:dyDescent="0.3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</row>
    <row r="407" spans="1:12" x14ac:dyDescent="0.3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</row>
    <row r="408" spans="1:12" x14ac:dyDescent="0.3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</row>
    <row r="409" spans="1:12" x14ac:dyDescent="0.3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</row>
    <row r="410" spans="1:12" x14ac:dyDescent="0.3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</row>
    <row r="411" spans="1:12" x14ac:dyDescent="0.3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</row>
    <row r="412" spans="1:12" x14ac:dyDescent="0.3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</row>
    <row r="413" spans="1:12" x14ac:dyDescent="0.3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</row>
    <row r="414" spans="1:12" x14ac:dyDescent="0.3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</row>
    <row r="415" spans="1:12" x14ac:dyDescent="0.3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</row>
    <row r="416" spans="1:12" x14ac:dyDescent="0.3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</row>
    <row r="417" spans="1:12" x14ac:dyDescent="0.3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</row>
    <row r="418" spans="1:12" x14ac:dyDescent="0.3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</row>
    <row r="419" spans="1:12" x14ac:dyDescent="0.3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</row>
    <row r="420" spans="1:12" x14ac:dyDescent="0.3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</row>
    <row r="421" spans="1:12" x14ac:dyDescent="0.3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</row>
    <row r="422" spans="1:12" x14ac:dyDescent="0.3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</row>
    <row r="423" spans="1:12" x14ac:dyDescent="0.3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</row>
    <row r="424" spans="1:12" x14ac:dyDescent="0.3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</row>
    <row r="425" spans="1:12" x14ac:dyDescent="0.3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</row>
    <row r="426" spans="1:12" x14ac:dyDescent="0.3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</row>
    <row r="427" spans="1:12" x14ac:dyDescent="0.3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</row>
    <row r="428" spans="1:12" x14ac:dyDescent="0.3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</row>
    <row r="429" spans="1:12" x14ac:dyDescent="0.3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</row>
    <row r="430" spans="1:12" x14ac:dyDescent="0.3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</row>
    <row r="431" spans="1:12" x14ac:dyDescent="0.3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</row>
    <row r="432" spans="1:12" x14ac:dyDescent="0.3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</row>
    <row r="433" spans="1:12" x14ac:dyDescent="0.3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</row>
    <row r="434" spans="1:12" x14ac:dyDescent="0.3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</row>
    <row r="435" spans="1:12" x14ac:dyDescent="0.3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</row>
    <row r="436" spans="1:12" x14ac:dyDescent="0.3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</row>
    <row r="437" spans="1:12" x14ac:dyDescent="0.3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</row>
    <row r="438" spans="1:12" x14ac:dyDescent="0.3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</row>
    <row r="439" spans="1:12" x14ac:dyDescent="0.3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</row>
    <row r="440" spans="1:12" x14ac:dyDescent="0.3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</row>
    <row r="441" spans="1:12" x14ac:dyDescent="0.3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</row>
    <row r="442" spans="1:12" x14ac:dyDescent="0.3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</row>
    <row r="443" spans="1:12" x14ac:dyDescent="0.3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</row>
    <row r="444" spans="1:12" x14ac:dyDescent="0.3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</row>
    <row r="445" spans="1:12" x14ac:dyDescent="0.3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</row>
    <row r="446" spans="1:12" x14ac:dyDescent="0.3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</row>
    <row r="447" spans="1:12" x14ac:dyDescent="0.3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</row>
    <row r="448" spans="1:12" x14ac:dyDescent="0.3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</row>
    <row r="449" spans="1:12" x14ac:dyDescent="0.3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</row>
    <row r="450" spans="1:12" x14ac:dyDescent="0.3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</row>
    <row r="451" spans="1:12" x14ac:dyDescent="0.3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</row>
    <row r="452" spans="1:12" x14ac:dyDescent="0.3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</row>
    <row r="453" spans="1:12" x14ac:dyDescent="0.3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</row>
    <row r="454" spans="1:12" x14ac:dyDescent="0.3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</row>
    <row r="455" spans="1:12" x14ac:dyDescent="0.3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</row>
    <row r="456" spans="1:12" x14ac:dyDescent="0.3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</row>
    <row r="457" spans="1:12" x14ac:dyDescent="0.3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</row>
    <row r="458" spans="1:12" x14ac:dyDescent="0.3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</row>
    <row r="459" spans="1:12" x14ac:dyDescent="0.3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</row>
    <row r="460" spans="1:12" x14ac:dyDescent="0.3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</row>
    <row r="461" spans="1:12" x14ac:dyDescent="0.3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</row>
    <row r="462" spans="1:12" x14ac:dyDescent="0.3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</row>
    <row r="463" spans="1:12" x14ac:dyDescent="0.3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</row>
    <row r="464" spans="1:12" x14ac:dyDescent="0.3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</row>
    <row r="465" spans="1:12" x14ac:dyDescent="0.3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</row>
    <row r="466" spans="1:12" x14ac:dyDescent="0.3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</row>
    <row r="467" spans="1:12" x14ac:dyDescent="0.3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</row>
    <row r="468" spans="1:12" x14ac:dyDescent="0.3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</row>
  </sheetData>
  <sheetProtection password="CCFB" sheet="1" objects="1" scenarios="1"/>
  <sortState ref="H18:I28">
    <sortCondition ref="H1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0"/>
  <sheetViews>
    <sheetView topLeftCell="A37" zoomScaleNormal="100" workbookViewId="0">
      <selection activeCell="J14" sqref="J14"/>
    </sheetView>
  </sheetViews>
  <sheetFormatPr baseColWidth="10" defaultColWidth="11.44140625" defaultRowHeight="14.4" x14ac:dyDescent="0.3"/>
  <cols>
    <col min="1" max="1" width="4" style="14" customWidth="1"/>
    <col min="2" max="2" width="7.109375" style="14" customWidth="1"/>
    <col min="3" max="3" width="6.6640625" style="14" customWidth="1"/>
    <col min="4" max="4" width="9.88671875" style="14" customWidth="1"/>
    <col min="5" max="5" width="4.44140625" style="14" customWidth="1"/>
    <col min="6" max="16384" width="11.44140625" style="14"/>
  </cols>
  <sheetData>
    <row r="2" spans="1:5" x14ac:dyDescent="0.3">
      <c r="A2" s="13">
        <v>65</v>
      </c>
      <c r="B2" s="14" t="s">
        <v>0</v>
      </c>
      <c r="C2" s="14" t="s">
        <v>6</v>
      </c>
      <c r="D2" s="14" t="s">
        <v>5</v>
      </c>
      <c r="E2" s="14">
        <v>5</v>
      </c>
    </row>
    <row r="3" spans="1:5" x14ac:dyDescent="0.3">
      <c r="A3" s="13">
        <v>66</v>
      </c>
      <c r="B3" s="14" t="s">
        <v>0</v>
      </c>
      <c r="C3" s="14" t="s">
        <v>6</v>
      </c>
      <c r="D3" s="14" t="s">
        <v>5</v>
      </c>
      <c r="E3" s="14">
        <v>5</v>
      </c>
    </row>
    <row r="4" spans="1:5" x14ac:dyDescent="0.3">
      <c r="A4" s="13">
        <v>67</v>
      </c>
      <c r="B4" s="14" t="s">
        <v>0</v>
      </c>
      <c r="C4" s="14" t="s">
        <v>6</v>
      </c>
      <c r="D4" s="14" t="s">
        <v>5</v>
      </c>
      <c r="E4" s="14">
        <v>5</v>
      </c>
    </row>
    <row r="5" spans="1:5" x14ac:dyDescent="0.3">
      <c r="A5" s="13">
        <v>68</v>
      </c>
      <c r="B5" s="14" t="s">
        <v>0</v>
      </c>
      <c r="C5" s="14" t="s">
        <v>6</v>
      </c>
      <c r="D5" s="14" t="s">
        <v>5</v>
      </c>
      <c r="E5" s="14">
        <v>5</v>
      </c>
    </row>
    <row r="6" spans="1:5" x14ac:dyDescent="0.3">
      <c r="A6" s="13">
        <v>69</v>
      </c>
      <c r="B6" s="14" t="s">
        <v>0</v>
      </c>
      <c r="C6" s="14" t="s">
        <v>6</v>
      </c>
      <c r="D6" s="14" t="s">
        <v>5</v>
      </c>
      <c r="E6" s="14">
        <v>5</v>
      </c>
    </row>
    <row r="7" spans="1:5" x14ac:dyDescent="0.3">
      <c r="A7" s="13">
        <v>70</v>
      </c>
      <c r="B7" s="14" t="s">
        <v>0</v>
      </c>
      <c r="C7" s="14" t="s">
        <v>6</v>
      </c>
      <c r="D7" s="14" t="s">
        <v>5</v>
      </c>
      <c r="E7" s="14">
        <v>5</v>
      </c>
    </row>
    <row r="8" spans="1:5" x14ac:dyDescent="0.3">
      <c r="A8" s="13">
        <v>71</v>
      </c>
      <c r="B8" s="14" t="s">
        <v>0</v>
      </c>
      <c r="C8" s="14" t="s">
        <v>6</v>
      </c>
      <c r="D8" s="14" t="s">
        <v>5</v>
      </c>
      <c r="E8" s="14">
        <v>5</v>
      </c>
    </row>
    <row r="9" spans="1:5" x14ac:dyDescent="0.3">
      <c r="A9" s="13">
        <v>72</v>
      </c>
      <c r="B9" s="14" t="s">
        <v>0</v>
      </c>
      <c r="C9" s="14" t="s">
        <v>6</v>
      </c>
      <c r="D9" s="14" t="s">
        <v>5</v>
      </c>
      <c r="E9" s="14">
        <v>5</v>
      </c>
    </row>
    <row r="10" spans="1:5" x14ac:dyDescent="0.3">
      <c r="A10" s="13">
        <v>73</v>
      </c>
      <c r="B10" s="14" t="s">
        <v>0</v>
      </c>
      <c r="C10" s="14" t="s">
        <v>6</v>
      </c>
      <c r="D10" s="14" t="s">
        <v>5</v>
      </c>
      <c r="E10" s="14">
        <v>5</v>
      </c>
    </row>
    <row r="11" spans="1:5" x14ac:dyDescent="0.3">
      <c r="A11" s="13">
        <v>74</v>
      </c>
      <c r="B11" s="14" t="s">
        <v>0</v>
      </c>
      <c r="C11" s="14" t="s">
        <v>6</v>
      </c>
      <c r="D11" s="14" t="s">
        <v>5</v>
      </c>
      <c r="E11" s="14">
        <v>5</v>
      </c>
    </row>
    <row r="12" spans="1:5" x14ac:dyDescent="0.3">
      <c r="A12" s="13">
        <v>75</v>
      </c>
      <c r="B12" s="14" t="s">
        <v>0</v>
      </c>
      <c r="C12" s="14" t="s">
        <v>6</v>
      </c>
      <c r="D12" s="14" t="s">
        <v>5</v>
      </c>
      <c r="E12" s="14">
        <v>5</v>
      </c>
    </row>
    <row r="13" spans="1:5" x14ac:dyDescent="0.3">
      <c r="A13" s="13">
        <v>76</v>
      </c>
      <c r="B13" s="14" t="s">
        <v>0</v>
      </c>
      <c r="C13" s="14" t="s">
        <v>6</v>
      </c>
      <c r="D13" s="14" t="s">
        <v>5</v>
      </c>
      <c r="E13" s="14">
        <v>5</v>
      </c>
    </row>
    <row r="14" spans="1:5" x14ac:dyDescent="0.3">
      <c r="A14" s="13">
        <v>77</v>
      </c>
      <c r="B14" s="14" t="s">
        <v>0</v>
      </c>
      <c r="C14" s="14" t="s">
        <v>6</v>
      </c>
      <c r="D14" s="14" t="s">
        <v>5</v>
      </c>
      <c r="E14" s="14">
        <v>5</v>
      </c>
    </row>
    <row r="15" spans="1:5" x14ac:dyDescent="0.3">
      <c r="A15" s="13">
        <v>78</v>
      </c>
      <c r="B15" s="14" t="s">
        <v>0</v>
      </c>
      <c r="C15" s="14" t="s">
        <v>6</v>
      </c>
      <c r="D15" s="14" t="s">
        <v>5</v>
      </c>
      <c r="E15" s="14">
        <v>5</v>
      </c>
    </row>
    <row r="16" spans="1:5" x14ac:dyDescent="0.3">
      <c r="A16" s="13">
        <v>79</v>
      </c>
      <c r="B16" s="14" t="s">
        <v>0</v>
      </c>
      <c r="C16" s="14" t="s">
        <v>6</v>
      </c>
      <c r="D16" s="14" t="s">
        <v>5</v>
      </c>
      <c r="E16" s="14">
        <v>5</v>
      </c>
    </row>
    <row r="17" spans="1:5" x14ac:dyDescent="0.3">
      <c r="A17" s="13">
        <v>80</v>
      </c>
      <c r="B17" s="14" t="s">
        <v>0</v>
      </c>
      <c r="C17" s="14" t="s">
        <v>6</v>
      </c>
      <c r="D17" s="14" t="s">
        <v>5</v>
      </c>
      <c r="E17" s="14">
        <v>5</v>
      </c>
    </row>
    <row r="18" spans="1:5" x14ac:dyDescent="0.3">
      <c r="A18" s="13">
        <v>81</v>
      </c>
      <c r="B18" s="14" t="s">
        <v>0</v>
      </c>
      <c r="C18" s="14" t="s">
        <v>6</v>
      </c>
      <c r="D18" s="14" t="s">
        <v>5</v>
      </c>
      <c r="E18" s="14">
        <v>5</v>
      </c>
    </row>
    <row r="19" spans="1:5" x14ac:dyDescent="0.3">
      <c r="A19" s="13">
        <v>82</v>
      </c>
      <c r="B19" s="14" t="s">
        <v>0</v>
      </c>
      <c r="C19" s="14" t="s">
        <v>6</v>
      </c>
      <c r="D19" s="14" t="s">
        <v>5</v>
      </c>
      <c r="E19" s="14">
        <v>5</v>
      </c>
    </row>
    <row r="20" spans="1:5" x14ac:dyDescent="0.3">
      <c r="A20" s="13">
        <v>83</v>
      </c>
      <c r="B20" s="14" t="s">
        <v>0</v>
      </c>
      <c r="C20" s="14" t="s">
        <v>6</v>
      </c>
      <c r="D20" s="14" t="s">
        <v>5</v>
      </c>
      <c r="E20" s="14">
        <v>5</v>
      </c>
    </row>
    <row r="21" spans="1:5" x14ac:dyDescent="0.3">
      <c r="A21" s="13">
        <v>84</v>
      </c>
      <c r="B21" s="14" t="s">
        <v>0</v>
      </c>
      <c r="C21" s="14" t="s">
        <v>6</v>
      </c>
      <c r="D21" s="14" t="s">
        <v>5</v>
      </c>
      <c r="E21" s="14">
        <v>5</v>
      </c>
    </row>
    <row r="22" spans="1:5" x14ac:dyDescent="0.3">
      <c r="A22" s="13">
        <v>85</v>
      </c>
      <c r="B22" s="14" t="s">
        <v>0</v>
      </c>
      <c r="C22" s="14" t="s">
        <v>6</v>
      </c>
      <c r="D22" s="14" t="s">
        <v>5</v>
      </c>
      <c r="E22" s="14">
        <v>5</v>
      </c>
    </row>
    <row r="23" spans="1:5" x14ac:dyDescent="0.3">
      <c r="A23" s="13">
        <v>86</v>
      </c>
      <c r="B23" s="14" t="s">
        <v>0</v>
      </c>
      <c r="C23" s="14" t="s">
        <v>6</v>
      </c>
      <c r="D23" s="14" t="s">
        <v>5</v>
      </c>
      <c r="E23" s="14">
        <v>5</v>
      </c>
    </row>
    <row r="24" spans="1:5" x14ac:dyDescent="0.3">
      <c r="A24" s="13">
        <v>87</v>
      </c>
      <c r="B24" s="14" t="s">
        <v>0</v>
      </c>
      <c r="C24" s="14" t="s">
        <v>6</v>
      </c>
      <c r="D24" s="14" t="s">
        <v>5</v>
      </c>
      <c r="E24" s="14">
        <v>5</v>
      </c>
    </row>
    <row r="25" spans="1:5" x14ac:dyDescent="0.3">
      <c r="A25" s="13">
        <v>88</v>
      </c>
      <c r="B25" s="14" t="s">
        <v>0</v>
      </c>
      <c r="C25" s="14" t="s">
        <v>6</v>
      </c>
      <c r="D25" s="14" t="s">
        <v>5</v>
      </c>
      <c r="E25" s="14">
        <v>5</v>
      </c>
    </row>
    <row r="26" spans="1:5" x14ac:dyDescent="0.3">
      <c r="A26" s="13">
        <v>89</v>
      </c>
      <c r="B26" s="14" t="s">
        <v>0</v>
      </c>
      <c r="C26" s="14" t="s">
        <v>6</v>
      </c>
      <c r="D26" s="14" t="s">
        <v>5</v>
      </c>
      <c r="E26" s="14">
        <v>5</v>
      </c>
    </row>
    <row r="27" spans="1:5" x14ac:dyDescent="0.3">
      <c r="A27" s="13">
        <v>90</v>
      </c>
      <c r="B27" s="14" t="s">
        <v>0</v>
      </c>
      <c r="C27" s="14" t="s">
        <v>6</v>
      </c>
      <c r="D27" s="14" t="s">
        <v>5</v>
      </c>
      <c r="E27" s="14">
        <v>5</v>
      </c>
    </row>
    <row r="28" spans="1:5" x14ac:dyDescent="0.3">
      <c r="A28" s="13">
        <v>91</v>
      </c>
      <c r="B28" s="14" t="s">
        <v>0</v>
      </c>
      <c r="C28" s="14" t="s">
        <v>6</v>
      </c>
      <c r="D28" s="14" t="s">
        <v>5</v>
      </c>
      <c r="E28" s="14">
        <v>5</v>
      </c>
    </row>
    <row r="29" spans="1:5" x14ac:dyDescent="0.3">
      <c r="A29" s="13">
        <v>92</v>
      </c>
      <c r="B29" s="14" t="s">
        <v>0</v>
      </c>
      <c r="C29" s="14" t="s">
        <v>6</v>
      </c>
      <c r="D29" s="14" t="s">
        <v>5</v>
      </c>
      <c r="E29" s="14">
        <v>5</v>
      </c>
    </row>
    <row r="30" spans="1:5" x14ac:dyDescent="0.3">
      <c r="A30" s="13">
        <v>93</v>
      </c>
      <c r="B30" s="14" t="s">
        <v>0</v>
      </c>
      <c r="C30" s="14" t="s">
        <v>6</v>
      </c>
      <c r="D30" s="14" t="s">
        <v>5</v>
      </c>
      <c r="E30" s="14">
        <v>5</v>
      </c>
    </row>
    <row r="31" spans="1:5" x14ac:dyDescent="0.3">
      <c r="A31" s="13">
        <v>94</v>
      </c>
      <c r="B31" s="14" t="s">
        <v>0</v>
      </c>
      <c r="C31" s="14" t="s">
        <v>6</v>
      </c>
      <c r="D31" s="14" t="s">
        <v>5</v>
      </c>
      <c r="E31" s="14">
        <v>5</v>
      </c>
    </row>
    <row r="32" spans="1:5" x14ac:dyDescent="0.3">
      <c r="A32" s="13">
        <v>95</v>
      </c>
      <c r="B32" s="14" t="s">
        <v>0</v>
      </c>
      <c r="C32" s="14" t="s">
        <v>6</v>
      </c>
      <c r="D32" s="14" t="s">
        <v>5</v>
      </c>
      <c r="E32" s="14">
        <v>5</v>
      </c>
    </row>
    <row r="33" spans="1:5" x14ac:dyDescent="0.3">
      <c r="A33" s="13">
        <v>96</v>
      </c>
      <c r="B33" s="14" t="s">
        <v>0</v>
      </c>
      <c r="C33" s="14" t="s">
        <v>6</v>
      </c>
      <c r="D33" s="14" t="s">
        <v>5</v>
      </c>
      <c r="E33" s="14">
        <v>5</v>
      </c>
    </row>
    <row r="34" spans="1:5" x14ac:dyDescent="0.3">
      <c r="A34" s="14">
        <v>97</v>
      </c>
      <c r="B34" s="14" t="s">
        <v>0</v>
      </c>
      <c r="C34" s="14" t="s">
        <v>6</v>
      </c>
      <c r="D34" s="14" t="s">
        <v>5</v>
      </c>
      <c r="E34" s="14">
        <v>5</v>
      </c>
    </row>
    <row r="35" spans="1:5" x14ac:dyDescent="0.3">
      <c r="A35" s="14">
        <v>98</v>
      </c>
      <c r="B35" s="14" t="s">
        <v>0</v>
      </c>
      <c r="C35" s="14" t="s">
        <v>6</v>
      </c>
      <c r="D35" s="14" t="s">
        <v>5</v>
      </c>
      <c r="E35" s="14">
        <v>5</v>
      </c>
    </row>
    <row r="36" spans="1:5" x14ac:dyDescent="0.3">
      <c r="A36" s="14">
        <v>99</v>
      </c>
      <c r="B36" s="14" t="s">
        <v>0</v>
      </c>
      <c r="C36" s="12" t="s">
        <v>6</v>
      </c>
      <c r="D36" s="14" t="s">
        <v>5</v>
      </c>
      <c r="E36" s="14">
        <v>5</v>
      </c>
    </row>
    <row r="37" spans="1:5" x14ac:dyDescent="0.3">
      <c r="A37" s="14">
        <v>100</v>
      </c>
      <c r="B37" s="14" t="s">
        <v>0</v>
      </c>
      <c r="C37" s="14" t="s">
        <v>6</v>
      </c>
      <c r="D37" s="14" t="s">
        <v>5</v>
      </c>
      <c r="E37" s="14">
        <v>5</v>
      </c>
    </row>
    <row r="38" spans="1:5" x14ac:dyDescent="0.3">
      <c r="A38" s="14">
        <v>101</v>
      </c>
      <c r="B38" s="14" t="s">
        <v>0</v>
      </c>
      <c r="C38" s="14" t="s">
        <v>6</v>
      </c>
      <c r="D38" s="14" t="s">
        <v>5</v>
      </c>
      <c r="E38" s="14">
        <v>5</v>
      </c>
    </row>
    <row r="39" spans="1:5" x14ac:dyDescent="0.3">
      <c r="A39" s="14">
        <v>102</v>
      </c>
      <c r="B39" s="14" t="s">
        <v>0</v>
      </c>
      <c r="C39" s="14" t="s">
        <v>6</v>
      </c>
      <c r="D39" s="14" t="s">
        <v>5</v>
      </c>
      <c r="E39" s="14">
        <v>5</v>
      </c>
    </row>
    <row r="40" spans="1:5" x14ac:dyDescent="0.3">
      <c r="A40" s="14">
        <v>103</v>
      </c>
      <c r="B40" s="14" t="s">
        <v>0</v>
      </c>
      <c r="C40" s="14" t="s">
        <v>6</v>
      </c>
      <c r="D40" s="14" t="s">
        <v>5</v>
      </c>
      <c r="E40" s="14">
        <v>5</v>
      </c>
    </row>
    <row r="41" spans="1:5" x14ac:dyDescent="0.3">
      <c r="A41" s="14">
        <v>104</v>
      </c>
      <c r="B41" s="14" t="s">
        <v>0</v>
      </c>
      <c r="C41" s="14" t="s">
        <v>6</v>
      </c>
      <c r="D41" s="14" t="s">
        <v>5</v>
      </c>
      <c r="E41" s="14">
        <v>5</v>
      </c>
    </row>
    <row r="42" spans="1:5" x14ac:dyDescent="0.3">
      <c r="A42" s="14">
        <v>105</v>
      </c>
      <c r="B42" s="14" t="s">
        <v>0</v>
      </c>
      <c r="C42" s="14" t="s">
        <v>6</v>
      </c>
      <c r="D42" s="14" t="s">
        <v>5</v>
      </c>
      <c r="E42" s="14">
        <v>5</v>
      </c>
    </row>
    <row r="43" spans="1:5" x14ac:dyDescent="0.3">
      <c r="A43" s="14">
        <v>106</v>
      </c>
      <c r="B43" s="14" t="s">
        <v>0</v>
      </c>
      <c r="C43" s="14" t="s">
        <v>6</v>
      </c>
      <c r="D43" s="14" t="s">
        <v>5</v>
      </c>
      <c r="E43" s="14">
        <v>5</v>
      </c>
    </row>
    <row r="44" spans="1:5" x14ac:dyDescent="0.3">
      <c r="A44" s="14">
        <v>107</v>
      </c>
      <c r="B44" s="14" t="s">
        <v>0</v>
      </c>
      <c r="C44" s="14" t="s">
        <v>6</v>
      </c>
      <c r="D44" s="14" t="s">
        <v>5</v>
      </c>
      <c r="E44" s="14">
        <v>5</v>
      </c>
    </row>
    <row r="45" spans="1:5" x14ac:dyDescent="0.3">
      <c r="A45" s="14">
        <v>108</v>
      </c>
      <c r="B45" s="14" t="s">
        <v>0</v>
      </c>
      <c r="C45" s="14" t="s">
        <v>6</v>
      </c>
      <c r="D45" s="14" t="s">
        <v>5</v>
      </c>
      <c r="E45" s="14">
        <v>5</v>
      </c>
    </row>
    <row r="46" spans="1:5" x14ac:dyDescent="0.3">
      <c r="A46" s="14">
        <v>109</v>
      </c>
      <c r="B46" s="14" t="s">
        <v>0</v>
      </c>
      <c r="C46" s="14" t="s">
        <v>6</v>
      </c>
      <c r="D46" s="14" t="s">
        <v>5</v>
      </c>
      <c r="E46" s="14">
        <v>5</v>
      </c>
    </row>
    <row r="47" spans="1:5" x14ac:dyDescent="0.3">
      <c r="A47" s="14">
        <v>110</v>
      </c>
      <c r="B47" s="14" t="s">
        <v>0</v>
      </c>
      <c r="C47" s="14" t="s">
        <v>6</v>
      </c>
      <c r="D47" s="14" t="s">
        <v>5</v>
      </c>
      <c r="E47" s="14">
        <v>5</v>
      </c>
    </row>
    <row r="48" spans="1:5" x14ac:dyDescent="0.3">
      <c r="A48" s="14">
        <v>111</v>
      </c>
      <c r="B48" s="14" t="s">
        <v>0</v>
      </c>
      <c r="C48" s="14" t="s">
        <v>6</v>
      </c>
      <c r="D48" s="14" t="s">
        <v>5</v>
      </c>
      <c r="E48" s="14">
        <v>5</v>
      </c>
    </row>
    <row r="49" spans="1:5" x14ac:dyDescent="0.3">
      <c r="A49" s="14">
        <v>112</v>
      </c>
      <c r="B49" s="14" t="s">
        <v>0</v>
      </c>
      <c r="C49" s="14" t="s">
        <v>6</v>
      </c>
      <c r="D49" s="14" t="s">
        <v>5</v>
      </c>
      <c r="E49" s="14">
        <v>5</v>
      </c>
    </row>
    <row r="50" spans="1:5" x14ac:dyDescent="0.3">
      <c r="A50" s="14">
        <v>113</v>
      </c>
      <c r="B50" s="14" t="s">
        <v>0</v>
      </c>
      <c r="C50" s="14" t="s">
        <v>6</v>
      </c>
      <c r="D50" s="14" t="s">
        <v>5</v>
      </c>
      <c r="E50" s="14">
        <v>5</v>
      </c>
    </row>
    <row r="51" spans="1:5" x14ac:dyDescent="0.3">
      <c r="A51" s="14">
        <v>114</v>
      </c>
      <c r="B51" s="14" t="s">
        <v>0</v>
      </c>
      <c r="C51" s="14" t="s">
        <v>6</v>
      </c>
      <c r="D51" s="14" t="s">
        <v>5</v>
      </c>
      <c r="E51" s="14">
        <v>5</v>
      </c>
    </row>
    <row r="52" spans="1:5" x14ac:dyDescent="0.3">
      <c r="A52" s="14">
        <v>115</v>
      </c>
      <c r="B52" s="14" t="s">
        <v>0</v>
      </c>
      <c r="C52" s="14" t="s">
        <v>6</v>
      </c>
      <c r="D52" s="14" t="s">
        <v>5</v>
      </c>
      <c r="E52" s="14">
        <v>5</v>
      </c>
    </row>
    <row r="53" spans="1:5" x14ac:dyDescent="0.3">
      <c r="A53" s="14">
        <v>116</v>
      </c>
      <c r="B53" s="14" t="s">
        <v>0</v>
      </c>
      <c r="C53" s="14" t="s">
        <v>6</v>
      </c>
      <c r="D53" s="14" t="s">
        <v>5</v>
      </c>
      <c r="E53" s="14">
        <v>5</v>
      </c>
    </row>
    <row r="54" spans="1:5" x14ac:dyDescent="0.3">
      <c r="A54" s="14">
        <v>117</v>
      </c>
      <c r="B54" s="14" t="s">
        <v>0</v>
      </c>
      <c r="C54" s="14" t="s">
        <v>6</v>
      </c>
      <c r="D54" s="14" t="s">
        <v>5</v>
      </c>
      <c r="E54" s="14">
        <v>5</v>
      </c>
    </row>
    <row r="55" spans="1:5" x14ac:dyDescent="0.3">
      <c r="A55" s="14">
        <v>118</v>
      </c>
      <c r="B55" s="14" t="s">
        <v>0</v>
      </c>
      <c r="C55" s="14" t="s">
        <v>6</v>
      </c>
      <c r="D55" s="14" t="s">
        <v>5</v>
      </c>
      <c r="E55" s="14">
        <v>5</v>
      </c>
    </row>
    <row r="56" spans="1:5" x14ac:dyDescent="0.3">
      <c r="A56" s="14">
        <v>119</v>
      </c>
      <c r="B56" s="14" t="s">
        <v>0</v>
      </c>
      <c r="C56" s="14" t="s">
        <v>6</v>
      </c>
      <c r="D56" s="14" t="s">
        <v>5</v>
      </c>
      <c r="E56" s="14">
        <v>5</v>
      </c>
    </row>
    <row r="57" spans="1:5" x14ac:dyDescent="0.3">
      <c r="A57" s="14">
        <v>120</v>
      </c>
      <c r="B57" s="14" t="s">
        <v>0</v>
      </c>
      <c r="C57" s="14" t="s">
        <v>6</v>
      </c>
      <c r="D57" s="14" t="s">
        <v>5</v>
      </c>
      <c r="E57" s="14">
        <v>5</v>
      </c>
    </row>
    <row r="58" spans="1:5" x14ac:dyDescent="0.3">
      <c r="A58" s="14">
        <v>121</v>
      </c>
      <c r="B58" s="14" t="s">
        <v>0</v>
      </c>
      <c r="C58" s="14" t="s">
        <v>6</v>
      </c>
      <c r="D58" s="14" t="s">
        <v>5</v>
      </c>
      <c r="E58" s="14">
        <v>5</v>
      </c>
    </row>
    <row r="59" spans="1:5" x14ac:dyDescent="0.3">
      <c r="A59" s="14">
        <v>122</v>
      </c>
      <c r="B59" s="14" t="s">
        <v>0</v>
      </c>
      <c r="C59" s="14" t="s">
        <v>6</v>
      </c>
      <c r="D59" s="14" t="s">
        <v>5</v>
      </c>
      <c r="E59" s="14">
        <v>5</v>
      </c>
    </row>
    <row r="60" spans="1:5" x14ac:dyDescent="0.3">
      <c r="A60" s="14">
        <v>123</v>
      </c>
      <c r="B60" s="14" t="s">
        <v>1</v>
      </c>
      <c r="C60" s="14" t="s">
        <v>7</v>
      </c>
      <c r="D60" s="14" t="s">
        <v>7</v>
      </c>
      <c r="E60" s="14">
        <v>4</v>
      </c>
    </row>
    <row r="61" spans="1:5" x14ac:dyDescent="0.3">
      <c r="A61" s="14">
        <v>124</v>
      </c>
      <c r="B61" s="14" t="s">
        <v>1</v>
      </c>
      <c r="C61" s="14" t="s">
        <v>7</v>
      </c>
      <c r="D61" s="14" t="s">
        <v>7</v>
      </c>
      <c r="E61" s="14">
        <v>4</v>
      </c>
    </row>
    <row r="62" spans="1:5" x14ac:dyDescent="0.3">
      <c r="A62" s="14">
        <v>125</v>
      </c>
      <c r="B62" s="14" t="s">
        <v>1</v>
      </c>
      <c r="C62" s="14" t="s">
        <v>7</v>
      </c>
      <c r="D62" s="14" t="s">
        <v>7</v>
      </c>
      <c r="E62" s="14">
        <v>4</v>
      </c>
    </row>
    <row r="63" spans="1:5" x14ac:dyDescent="0.3">
      <c r="A63" s="14">
        <v>126</v>
      </c>
      <c r="B63" s="14" t="s">
        <v>1</v>
      </c>
      <c r="C63" s="14" t="s">
        <v>7</v>
      </c>
      <c r="D63" s="14" t="s">
        <v>7</v>
      </c>
      <c r="E63" s="14">
        <v>4</v>
      </c>
    </row>
    <row r="64" spans="1:5" x14ac:dyDescent="0.3">
      <c r="A64" s="14">
        <v>127</v>
      </c>
      <c r="B64" s="14" t="s">
        <v>1</v>
      </c>
      <c r="C64" s="14" t="s">
        <v>7</v>
      </c>
      <c r="D64" s="14" t="s">
        <v>7</v>
      </c>
      <c r="E64" s="14">
        <v>4</v>
      </c>
    </row>
    <row r="65" spans="1:5" x14ac:dyDescent="0.3">
      <c r="A65" s="14">
        <v>128</v>
      </c>
      <c r="B65" s="14" t="s">
        <v>1</v>
      </c>
      <c r="C65" s="14" t="s">
        <v>7</v>
      </c>
      <c r="D65" s="14" t="s">
        <v>7</v>
      </c>
      <c r="E65" s="14">
        <v>4</v>
      </c>
    </row>
    <row r="66" spans="1:5" x14ac:dyDescent="0.3">
      <c r="A66" s="14">
        <v>129</v>
      </c>
      <c r="B66" s="14" t="s">
        <v>1</v>
      </c>
      <c r="C66" s="14" t="s">
        <v>7</v>
      </c>
      <c r="D66" s="14" t="s">
        <v>7</v>
      </c>
      <c r="E66" s="14">
        <v>4</v>
      </c>
    </row>
    <row r="67" spans="1:5" x14ac:dyDescent="0.3">
      <c r="A67" s="14">
        <v>130</v>
      </c>
      <c r="B67" s="14" t="s">
        <v>1</v>
      </c>
      <c r="C67" s="14" t="s">
        <v>7</v>
      </c>
      <c r="D67" s="14" t="s">
        <v>7</v>
      </c>
      <c r="E67" s="14">
        <v>4</v>
      </c>
    </row>
    <row r="68" spans="1:5" x14ac:dyDescent="0.3">
      <c r="A68" s="14">
        <v>131</v>
      </c>
      <c r="B68" s="14" t="s">
        <v>1</v>
      </c>
      <c r="C68" s="14" t="s">
        <v>7</v>
      </c>
      <c r="D68" s="14" t="s">
        <v>7</v>
      </c>
      <c r="E68" s="14">
        <v>4</v>
      </c>
    </row>
    <row r="69" spans="1:5" x14ac:dyDescent="0.3">
      <c r="A69" s="14">
        <v>132</v>
      </c>
      <c r="B69" s="14" t="s">
        <v>1</v>
      </c>
      <c r="C69" s="14" t="s">
        <v>7</v>
      </c>
      <c r="D69" s="14" t="s">
        <v>7</v>
      </c>
      <c r="E69" s="14">
        <v>4</v>
      </c>
    </row>
    <row r="70" spans="1:5" x14ac:dyDescent="0.3">
      <c r="A70" s="14">
        <v>133</v>
      </c>
      <c r="B70" s="14" t="s">
        <v>1</v>
      </c>
      <c r="C70" s="14" t="s">
        <v>7</v>
      </c>
      <c r="D70" s="14" t="s">
        <v>7</v>
      </c>
      <c r="E70" s="14">
        <v>4</v>
      </c>
    </row>
    <row r="71" spans="1:5" x14ac:dyDescent="0.3">
      <c r="A71" s="14">
        <v>134</v>
      </c>
      <c r="B71" s="14" t="s">
        <v>1</v>
      </c>
      <c r="C71" s="14" t="s">
        <v>7</v>
      </c>
      <c r="D71" s="14" t="s">
        <v>7</v>
      </c>
      <c r="E71" s="14">
        <v>4</v>
      </c>
    </row>
    <row r="72" spans="1:5" x14ac:dyDescent="0.3">
      <c r="A72" s="14">
        <v>135</v>
      </c>
      <c r="B72" s="14" t="s">
        <v>1</v>
      </c>
      <c r="C72" s="14" t="s">
        <v>7</v>
      </c>
      <c r="D72" s="14" t="s">
        <v>7</v>
      </c>
      <c r="E72" s="14">
        <v>4</v>
      </c>
    </row>
    <row r="73" spans="1:5" x14ac:dyDescent="0.3">
      <c r="A73" s="14">
        <v>136</v>
      </c>
      <c r="B73" s="14" t="s">
        <v>1</v>
      </c>
      <c r="C73" s="14" t="s">
        <v>7</v>
      </c>
      <c r="D73" s="14" t="s">
        <v>7</v>
      </c>
      <c r="E73" s="14">
        <v>4</v>
      </c>
    </row>
    <row r="74" spans="1:5" x14ac:dyDescent="0.3">
      <c r="A74" s="14">
        <v>137</v>
      </c>
      <c r="B74" s="14" t="s">
        <v>1</v>
      </c>
      <c r="C74" s="14" t="s">
        <v>7</v>
      </c>
      <c r="D74" s="14" t="s">
        <v>7</v>
      </c>
      <c r="E74" s="14">
        <v>4</v>
      </c>
    </row>
    <row r="75" spans="1:5" x14ac:dyDescent="0.3">
      <c r="A75" s="14">
        <v>138</v>
      </c>
      <c r="B75" s="14" t="s">
        <v>1</v>
      </c>
      <c r="C75" s="14" t="s">
        <v>7</v>
      </c>
      <c r="D75" s="14" t="s">
        <v>7</v>
      </c>
      <c r="E75" s="14">
        <v>4</v>
      </c>
    </row>
    <row r="76" spans="1:5" x14ac:dyDescent="0.3">
      <c r="A76" s="14">
        <v>139</v>
      </c>
      <c r="B76" s="14" t="s">
        <v>1</v>
      </c>
      <c r="C76" s="14" t="s">
        <v>7</v>
      </c>
      <c r="D76" s="14" t="s">
        <v>7</v>
      </c>
      <c r="E76" s="14">
        <v>4</v>
      </c>
    </row>
    <row r="77" spans="1:5" x14ac:dyDescent="0.3">
      <c r="A77" s="14">
        <v>140</v>
      </c>
      <c r="B77" s="14" t="s">
        <v>2</v>
      </c>
      <c r="C77" s="14" t="s">
        <v>8</v>
      </c>
      <c r="D77" s="14" t="s">
        <v>9</v>
      </c>
      <c r="E77" s="14">
        <v>3</v>
      </c>
    </row>
    <row r="78" spans="1:5" x14ac:dyDescent="0.3">
      <c r="A78" s="14">
        <v>141</v>
      </c>
      <c r="B78" s="14" t="s">
        <v>2</v>
      </c>
      <c r="C78" s="14" t="s">
        <v>8</v>
      </c>
      <c r="D78" s="14" t="s">
        <v>9</v>
      </c>
      <c r="E78" s="14">
        <v>3</v>
      </c>
    </row>
    <row r="79" spans="1:5" x14ac:dyDescent="0.3">
      <c r="A79" s="14">
        <v>142</v>
      </c>
      <c r="B79" s="14" t="s">
        <v>2</v>
      </c>
      <c r="C79" s="14" t="s">
        <v>8</v>
      </c>
      <c r="D79" s="14" t="s">
        <v>9</v>
      </c>
      <c r="E79" s="14">
        <v>3</v>
      </c>
    </row>
    <row r="80" spans="1:5" x14ac:dyDescent="0.3">
      <c r="A80" s="14">
        <v>143</v>
      </c>
      <c r="B80" s="14" t="s">
        <v>2</v>
      </c>
      <c r="C80" s="14" t="s">
        <v>8</v>
      </c>
      <c r="D80" s="14" t="s">
        <v>9</v>
      </c>
      <c r="E80" s="14">
        <v>3</v>
      </c>
    </row>
    <row r="81" spans="1:5" x14ac:dyDescent="0.3">
      <c r="A81" s="14">
        <v>144</v>
      </c>
      <c r="B81" s="14" t="s">
        <v>2</v>
      </c>
      <c r="C81" s="14" t="s">
        <v>8</v>
      </c>
      <c r="D81" s="14" t="s">
        <v>9</v>
      </c>
      <c r="E81" s="14">
        <v>3</v>
      </c>
    </row>
    <row r="82" spans="1:5" x14ac:dyDescent="0.3">
      <c r="A82" s="14">
        <v>145</v>
      </c>
      <c r="B82" s="14" t="s">
        <v>2</v>
      </c>
      <c r="C82" s="14" t="s">
        <v>8</v>
      </c>
      <c r="D82" s="14" t="s">
        <v>9</v>
      </c>
      <c r="E82" s="14">
        <v>3</v>
      </c>
    </row>
    <row r="83" spans="1:5" x14ac:dyDescent="0.3">
      <c r="A83" s="14">
        <v>146</v>
      </c>
      <c r="B83" s="14" t="s">
        <v>2</v>
      </c>
      <c r="C83" s="14" t="s">
        <v>8</v>
      </c>
      <c r="D83" s="14" t="s">
        <v>9</v>
      </c>
      <c r="E83" s="14">
        <v>3</v>
      </c>
    </row>
    <row r="84" spans="1:5" x14ac:dyDescent="0.3">
      <c r="A84" s="14">
        <v>147</v>
      </c>
      <c r="B84" s="14" t="s">
        <v>2</v>
      </c>
      <c r="C84" s="14" t="s">
        <v>8</v>
      </c>
      <c r="D84" s="14" t="s">
        <v>9</v>
      </c>
      <c r="E84" s="14">
        <v>3</v>
      </c>
    </row>
    <row r="85" spans="1:5" x14ac:dyDescent="0.3">
      <c r="A85" s="14">
        <v>148</v>
      </c>
      <c r="B85" s="14" t="s">
        <v>2</v>
      </c>
      <c r="C85" s="14" t="s">
        <v>8</v>
      </c>
      <c r="D85" s="14" t="s">
        <v>9</v>
      </c>
      <c r="E85" s="14">
        <v>3</v>
      </c>
    </row>
    <row r="86" spans="1:5" x14ac:dyDescent="0.3">
      <c r="A86" s="14">
        <v>149</v>
      </c>
      <c r="B86" s="14" t="s">
        <v>2</v>
      </c>
      <c r="C86" s="14" t="s">
        <v>8</v>
      </c>
      <c r="D86" s="14" t="s">
        <v>9</v>
      </c>
      <c r="E86" s="14">
        <v>3</v>
      </c>
    </row>
    <row r="87" spans="1:5" x14ac:dyDescent="0.3">
      <c r="A87" s="14">
        <v>150</v>
      </c>
      <c r="B87" s="14" t="s">
        <v>2</v>
      </c>
      <c r="C87" s="14" t="s">
        <v>8</v>
      </c>
      <c r="D87" s="14" t="s">
        <v>9</v>
      </c>
      <c r="E87" s="14">
        <v>3</v>
      </c>
    </row>
    <row r="88" spans="1:5" x14ac:dyDescent="0.3">
      <c r="A88" s="14">
        <v>151</v>
      </c>
      <c r="B88" s="14" t="s">
        <v>2</v>
      </c>
      <c r="C88" s="14" t="s">
        <v>8</v>
      </c>
      <c r="D88" s="14" t="s">
        <v>9</v>
      </c>
      <c r="E88" s="14">
        <v>3</v>
      </c>
    </row>
    <row r="89" spans="1:5" x14ac:dyDescent="0.3">
      <c r="A89" s="14">
        <v>152</v>
      </c>
      <c r="B89" s="14" t="s">
        <v>2</v>
      </c>
      <c r="C89" s="14" t="s">
        <v>8</v>
      </c>
      <c r="D89" s="14" t="s">
        <v>9</v>
      </c>
      <c r="E89" s="14">
        <v>3</v>
      </c>
    </row>
    <row r="90" spans="1:5" x14ac:dyDescent="0.3">
      <c r="A90" s="14">
        <v>153</v>
      </c>
      <c r="B90" s="14" t="s">
        <v>2</v>
      </c>
      <c r="C90" s="14" t="s">
        <v>8</v>
      </c>
      <c r="D90" s="14" t="s">
        <v>9</v>
      </c>
      <c r="E90" s="14">
        <v>3</v>
      </c>
    </row>
    <row r="91" spans="1:5" x14ac:dyDescent="0.3">
      <c r="A91" s="14">
        <v>154</v>
      </c>
      <c r="B91" s="14" t="s">
        <v>2</v>
      </c>
      <c r="C91" s="14" t="s">
        <v>8</v>
      </c>
      <c r="D91" s="14" t="s">
        <v>9</v>
      </c>
      <c r="E91" s="14">
        <v>3</v>
      </c>
    </row>
    <row r="92" spans="1:5" x14ac:dyDescent="0.3">
      <c r="A92" s="14">
        <v>155</v>
      </c>
      <c r="B92" s="14" t="s">
        <v>2</v>
      </c>
      <c r="C92" s="14" t="s">
        <v>8</v>
      </c>
      <c r="D92" s="14" t="s">
        <v>9</v>
      </c>
      <c r="E92" s="14">
        <v>3</v>
      </c>
    </row>
    <row r="93" spans="1:5" x14ac:dyDescent="0.3">
      <c r="A93" s="14">
        <v>156</v>
      </c>
      <c r="B93" s="14" t="s">
        <v>2</v>
      </c>
      <c r="C93" s="14" t="s">
        <v>8</v>
      </c>
      <c r="D93" s="14" t="s">
        <v>9</v>
      </c>
      <c r="E93" s="14">
        <v>3</v>
      </c>
    </row>
    <row r="94" spans="1:5" x14ac:dyDescent="0.3">
      <c r="A94" s="14">
        <v>157</v>
      </c>
      <c r="B94" s="14" t="s">
        <v>2</v>
      </c>
      <c r="C94" s="14" t="s">
        <v>8</v>
      </c>
      <c r="D94" s="14" t="s">
        <v>9</v>
      </c>
      <c r="E94" s="14">
        <v>3</v>
      </c>
    </row>
    <row r="95" spans="1:5" x14ac:dyDescent="0.3">
      <c r="A95" s="14">
        <v>158</v>
      </c>
      <c r="B95" s="14" t="s">
        <v>2</v>
      </c>
      <c r="C95" s="14" t="s">
        <v>8</v>
      </c>
      <c r="D95" s="14" t="s">
        <v>9</v>
      </c>
      <c r="E95" s="14">
        <v>3</v>
      </c>
    </row>
    <row r="96" spans="1:5" x14ac:dyDescent="0.3">
      <c r="A96" s="14">
        <v>159</v>
      </c>
      <c r="B96" s="14" t="s">
        <v>2</v>
      </c>
      <c r="C96" s="14" t="s">
        <v>8</v>
      </c>
      <c r="D96" s="14" t="s">
        <v>9</v>
      </c>
      <c r="E96" s="14">
        <v>3</v>
      </c>
    </row>
    <row r="97" spans="1:5" x14ac:dyDescent="0.3">
      <c r="A97" s="14">
        <v>160</v>
      </c>
      <c r="B97" s="14" t="s">
        <v>2</v>
      </c>
      <c r="C97" s="14" t="s">
        <v>8</v>
      </c>
      <c r="D97" s="14" t="s">
        <v>9</v>
      </c>
      <c r="E97" s="14">
        <v>3</v>
      </c>
    </row>
    <row r="98" spans="1:5" x14ac:dyDescent="0.3">
      <c r="A98" s="14">
        <v>161</v>
      </c>
      <c r="B98" s="14" t="s">
        <v>2</v>
      </c>
      <c r="C98" s="14" t="s">
        <v>8</v>
      </c>
      <c r="D98" s="14" t="s">
        <v>9</v>
      </c>
      <c r="E98" s="14">
        <v>3</v>
      </c>
    </row>
    <row r="99" spans="1:5" x14ac:dyDescent="0.3">
      <c r="A99" s="14">
        <v>162</v>
      </c>
      <c r="B99" s="14" t="s">
        <v>2</v>
      </c>
      <c r="C99" s="14" t="s">
        <v>8</v>
      </c>
      <c r="D99" s="14" t="s">
        <v>9</v>
      </c>
      <c r="E99" s="14">
        <v>3</v>
      </c>
    </row>
    <row r="100" spans="1:5" x14ac:dyDescent="0.3">
      <c r="A100" s="14">
        <v>163</v>
      </c>
      <c r="B100" s="14" t="s">
        <v>2</v>
      </c>
      <c r="C100" s="14" t="s">
        <v>8</v>
      </c>
      <c r="D100" s="14" t="s">
        <v>9</v>
      </c>
      <c r="E100" s="14">
        <v>3</v>
      </c>
    </row>
    <row r="101" spans="1:5" x14ac:dyDescent="0.3">
      <c r="A101" s="14">
        <v>164</v>
      </c>
      <c r="B101" s="14" t="s">
        <v>2</v>
      </c>
      <c r="C101" s="14" t="s">
        <v>8</v>
      </c>
      <c r="D101" s="14" t="s">
        <v>9</v>
      </c>
      <c r="E101" s="14">
        <v>3</v>
      </c>
    </row>
    <row r="102" spans="1:5" x14ac:dyDescent="0.3">
      <c r="A102" s="14">
        <v>165</v>
      </c>
      <c r="B102" s="14" t="s">
        <v>2</v>
      </c>
      <c r="C102" s="14" t="s">
        <v>8</v>
      </c>
      <c r="D102" s="14" t="s">
        <v>9</v>
      </c>
      <c r="E102" s="14">
        <v>3</v>
      </c>
    </row>
    <row r="103" spans="1:5" x14ac:dyDescent="0.3">
      <c r="A103" s="14">
        <v>166</v>
      </c>
      <c r="B103" s="14" t="s">
        <v>2</v>
      </c>
      <c r="C103" s="14" t="s">
        <v>8</v>
      </c>
      <c r="D103" s="14" t="s">
        <v>9</v>
      </c>
      <c r="E103" s="14">
        <v>3</v>
      </c>
    </row>
    <row r="104" spans="1:5" x14ac:dyDescent="0.3">
      <c r="A104" s="14">
        <v>167</v>
      </c>
      <c r="B104" s="14" t="s">
        <v>2</v>
      </c>
      <c r="C104" s="14" t="s">
        <v>8</v>
      </c>
      <c r="D104" s="14" t="s">
        <v>9</v>
      </c>
      <c r="E104" s="14">
        <v>3</v>
      </c>
    </row>
    <row r="105" spans="1:5" x14ac:dyDescent="0.3">
      <c r="A105" s="14">
        <v>168</v>
      </c>
      <c r="B105" s="14" t="s">
        <v>2</v>
      </c>
      <c r="C105" s="14" t="s">
        <v>8</v>
      </c>
      <c r="D105" s="14" t="s">
        <v>9</v>
      </c>
      <c r="E105" s="14">
        <v>3</v>
      </c>
    </row>
    <row r="106" spans="1:5" x14ac:dyDescent="0.3">
      <c r="A106" s="14">
        <v>169</v>
      </c>
      <c r="B106" s="14" t="s">
        <v>2</v>
      </c>
      <c r="C106" s="14" t="s">
        <v>8</v>
      </c>
      <c r="D106" s="14" t="s">
        <v>9</v>
      </c>
      <c r="E106" s="14">
        <v>3</v>
      </c>
    </row>
    <row r="107" spans="1:5" x14ac:dyDescent="0.3">
      <c r="A107" s="14">
        <v>170</v>
      </c>
      <c r="B107" s="14" t="s">
        <v>2</v>
      </c>
      <c r="C107" s="14" t="s">
        <v>8</v>
      </c>
      <c r="D107" s="14" t="s">
        <v>9</v>
      </c>
      <c r="E107" s="14">
        <v>3</v>
      </c>
    </row>
    <row r="108" spans="1:5" x14ac:dyDescent="0.3">
      <c r="A108" s="14">
        <v>171</v>
      </c>
      <c r="B108" s="14" t="s">
        <v>3</v>
      </c>
      <c r="C108" s="14" t="s">
        <v>10</v>
      </c>
      <c r="D108" s="14" t="s">
        <v>11</v>
      </c>
      <c r="E108" s="14">
        <v>2</v>
      </c>
    </row>
    <row r="109" spans="1:5" x14ac:dyDescent="0.3">
      <c r="A109" s="14">
        <v>172</v>
      </c>
      <c r="B109" s="14" t="s">
        <v>3</v>
      </c>
      <c r="C109" s="14" t="s">
        <v>10</v>
      </c>
      <c r="D109" s="14" t="s">
        <v>11</v>
      </c>
      <c r="E109" s="14">
        <v>2</v>
      </c>
    </row>
    <row r="110" spans="1:5" x14ac:dyDescent="0.3">
      <c r="A110" s="14">
        <v>173</v>
      </c>
      <c r="B110" s="14" t="s">
        <v>3</v>
      </c>
      <c r="C110" s="14" t="s">
        <v>10</v>
      </c>
      <c r="D110" s="14" t="s">
        <v>11</v>
      </c>
      <c r="E110" s="14">
        <v>2</v>
      </c>
    </row>
    <row r="111" spans="1:5" x14ac:dyDescent="0.3">
      <c r="A111" s="14">
        <v>174</v>
      </c>
      <c r="B111" s="14" t="s">
        <v>3</v>
      </c>
      <c r="C111" s="14" t="s">
        <v>10</v>
      </c>
      <c r="D111" s="14" t="s">
        <v>11</v>
      </c>
      <c r="E111" s="14">
        <v>2</v>
      </c>
    </row>
    <row r="112" spans="1:5" x14ac:dyDescent="0.3">
      <c r="A112" s="14">
        <v>175</v>
      </c>
      <c r="B112" s="14" t="s">
        <v>3</v>
      </c>
      <c r="C112" s="14" t="s">
        <v>10</v>
      </c>
      <c r="D112" s="14" t="s">
        <v>11</v>
      </c>
      <c r="E112" s="14">
        <v>2</v>
      </c>
    </row>
    <row r="113" spans="1:5" x14ac:dyDescent="0.3">
      <c r="A113" s="14">
        <v>176</v>
      </c>
      <c r="B113" s="14" t="s">
        <v>3</v>
      </c>
      <c r="C113" s="14" t="s">
        <v>10</v>
      </c>
      <c r="D113" s="14" t="s">
        <v>11</v>
      </c>
      <c r="E113" s="14">
        <v>2</v>
      </c>
    </row>
    <row r="114" spans="1:5" x14ac:dyDescent="0.3">
      <c r="A114" s="14">
        <v>177</v>
      </c>
      <c r="B114" s="14" t="s">
        <v>3</v>
      </c>
      <c r="C114" s="14" t="s">
        <v>10</v>
      </c>
      <c r="D114" s="14" t="s">
        <v>11</v>
      </c>
      <c r="E114" s="14">
        <v>2</v>
      </c>
    </row>
    <row r="115" spans="1:5" x14ac:dyDescent="0.3">
      <c r="A115" s="14">
        <v>178</v>
      </c>
      <c r="B115" s="14" t="s">
        <v>3</v>
      </c>
      <c r="C115" s="14" t="s">
        <v>10</v>
      </c>
      <c r="D115" s="14" t="s">
        <v>11</v>
      </c>
      <c r="E115" s="14">
        <v>2</v>
      </c>
    </row>
    <row r="116" spans="1:5" x14ac:dyDescent="0.3">
      <c r="A116" s="14">
        <v>179</v>
      </c>
      <c r="B116" s="14" t="s">
        <v>3</v>
      </c>
      <c r="C116" s="14" t="s">
        <v>10</v>
      </c>
      <c r="D116" s="14" t="s">
        <v>11</v>
      </c>
      <c r="E116" s="14">
        <v>2</v>
      </c>
    </row>
    <row r="117" spans="1:5" x14ac:dyDescent="0.3">
      <c r="A117" s="14">
        <v>180</v>
      </c>
      <c r="B117" s="14" t="s">
        <v>3</v>
      </c>
      <c r="C117" s="14" t="s">
        <v>10</v>
      </c>
      <c r="D117" s="14" t="s">
        <v>11</v>
      </c>
      <c r="E117" s="14">
        <v>2</v>
      </c>
    </row>
    <row r="118" spans="1:5" x14ac:dyDescent="0.3">
      <c r="A118" s="14">
        <v>181</v>
      </c>
      <c r="B118" s="14" t="s">
        <v>3</v>
      </c>
      <c r="C118" s="14" t="s">
        <v>10</v>
      </c>
      <c r="D118" s="14" t="s">
        <v>11</v>
      </c>
      <c r="E118" s="14">
        <v>2</v>
      </c>
    </row>
    <row r="119" spans="1:5" x14ac:dyDescent="0.3">
      <c r="A119" s="14">
        <v>182</v>
      </c>
      <c r="B119" s="14" t="s">
        <v>3</v>
      </c>
      <c r="C119" s="14" t="s">
        <v>10</v>
      </c>
      <c r="D119" s="14" t="s">
        <v>11</v>
      </c>
      <c r="E119" s="14">
        <v>2</v>
      </c>
    </row>
    <row r="120" spans="1:5" x14ac:dyDescent="0.3">
      <c r="A120" s="14">
        <v>183</v>
      </c>
      <c r="B120" s="14" t="s">
        <v>3</v>
      </c>
      <c r="C120" s="14" t="s">
        <v>10</v>
      </c>
      <c r="D120" s="14" t="s">
        <v>11</v>
      </c>
      <c r="E120" s="14">
        <v>2</v>
      </c>
    </row>
    <row r="121" spans="1:5" x14ac:dyDescent="0.3">
      <c r="A121" s="14">
        <v>184</v>
      </c>
      <c r="B121" s="14" t="s">
        <v>3</v>
      </c>
      <c r="C121" s="14" t="s">
        <v>10</v>
      </c>
      <c r="D121" s="14" t="s">
        <v>11</v>
      </c>
      <c r="E121" s="14">
        <v>2</v>
      </c>
    </row>
    <row r="122" spans="1:5" x14ac:dyDescent="0.3">
      <c r="A122" s="14">
        <v>185</v>
      </c>
      <c r="B122" s="14" t="s">
        <v>3</v>
      </c>
      <c r="C122" s="14" t="s">
        <v>10</v>
      </c>
      <c r="D122" s="14" t="s">
        <v>11</v>
      </c>
      <c r="E122" s="14">
        <v>2</v>
      </c>
    </row>
    <row r="123" spans="1:5" x14ac:dyDescent="0.3">
      <c r="A123" s="14">
        <v>186</v>
      </c>
      <c r="B123" s="14" t="s">
        <v>3</v>
      </c>
      <c r="C123" s="14" t="s">
        <v>10</v>
      </c>
      <c r="D123" s="14" t="s">
        <v>11</v>
      </c>
      <c r="E123" s="14">
        <v>2</v>
      </c>
    </row>
    <row r="124" spans="1:5" x14ac:dyDescent="0.3">
      <c r="A124" s="14">
        <v>187</v>
      </c>
      <c r="B124" s="14" t="s">
        <v>3</v>
      </c>
      <c r="C124" s="14" t="s">
        <v>10</v>
      </c>
      <c r="D124" s="14" t="s">
        <v>11</v>
      </c>
      <c r="E124" s="14">
        <v>2</v>
      </c>
    </row>
    <row r="125" spans="1:5" x14ac:dyDescent="0.3">
      <c r="A125" s="14">
        <v>188</v>
      </c>
      <c r="B125" s="14" t="s">
        <v>3</v>
      </c>
      <c r="C125" s="14" t="s">
        <v>10</v>
      </c>
      <c r="D125" s="14" t="s">
        <v>11</v>
      </c>
      <c r="E125" s="14">
        <v>2</v>
      </c>
    </row>
    <row r="126" spans="1:5" x14ac:dyDescent="0.3">
      <c r="A126" s="14">
        <v>189</v>
      </c>
      <c r="B126" s="14" t="s">
        <v>3</v>
      </c>
      <c r="C126" s="14" t="s">
        <v>10</v>
      </c>
      <c r="D126" s="14" t="s">
        <v>11</v>
      </c>
      <c r="E126" s="14">
        <v>2</v>
      </c>
    </row>
    <row r="127" spans="1:5" x14ac:dyDescent="0.3">
      <c r="A127" s="14">
        <v>190</v>
      </c>
      <c r="B127" s="14" t="s">
        <v>3</v>
      </c>
      <c r="C127" s="14" t="s">
        <v>10</v>
      </c>
      <c r="D127" s="14" t="s">
        <v>11</v>
      </c>
      <c r="E127" s="14">
        <v>2</v>
      </c>
    </row>
    <row r="128" spans="1:5" x14ac:dyDescent="0.3">
      <c r="A128" s="14">
        <v>191</v>
      </c>
      <c r="B128" s="14" t="s">
        <v>3</v>
      </c>
      <c r="C128" s="14" t="s">
        <v>10</v>
      </c>
      <c r="D128" s="14" t="s">
        <v>11</v>
      </c>
      <c r="E128" s="14">
        <v>2</v>
      </c>
    </row>
    <row r="129" spans="1:5" x14ac:dyDescent="0.3">
      <c r="A129" s="14">
        <v>192</v>
      </c>
      <c r="B129" s="14" t="s">
        <v>3</v>
      </c>
      <c r="C129" s="14" t="s">
        <v>10</v>
      </c>
      <c r="D129" s="14" t="s">
        <v>11</v>
      </c>
      <c r="E129" s="14">
        <v>2</v>
      </c>
    </row>
    <row r="130" spans="1:5" x14ac:dyDescent="0.3">
      <c r="A130" s="14">
        <v>193</v>
      </c>
      <c r="B130" s="14" t="s">
        <v>3</v>
      </c>
      <c r="C130" s="14" t="s">
        <v>10</v>
      </c>
      <c r="D130" s="14" t="s">
        <v>11</v>
      </c>
      <c r="E130" s="14">
        <v>2</v>
      </c>
    </row>
    <row r="131" spans="1:5" x14ac:dyDescent="0.3">
      <c r="A131" s="14">
        <v>194</v>
      </c>
      <c r="B131" s="14" t="s">
        <v>3</v>
      </c>
      <c r="C131" s="14" t="s">
        <v>10</v>
      </c>
      <c r="D131" s="14" t="s">
        <v>11</v>
      </c>
      <c r="E131" s="14">
        <v>2</v>
      </c>
    </row>
    <row r="132" spans="1:5" x14ac:dyDescent="0.3">
      <c r="A132" s="14">
        <v>195</v>
      </c>
      <c r="B132" s="14" t="s">
        <v>3</v>
      </c>
      <c r="C132" s="14" t="s">
        <v>10</v>
      </c>
      <c r="D132" s="14" t="s">
        <v>11</v>
      </c>
      <c r="E132" s="14">
        <v>2</v>
      </c>
    </row>
    <row r="133" spans="1:5" x14ac:dyDescent="0.3">
      <c r="A133" s="14">
        <v>196</v>
      </c>
      <c r="B133" s="14" t="s">
        <v>3</v>
      </c>
      <c r="C133" s="14" t="s">
        <v>10</v>
      </c>
      <c r="D133" s="14" t="s">
        <v>11</v>
      </c>
      <c r="E133" s="14">
        <v>2</v>
      </c>
    </row>
    <row r="134" spans="1:5" x14ac:dyDescent="0.3">
      <c r="A134" s="14">
        <v>197</v>
      </c>
      <c r="B134" s="14" t="s">
        <v>3</v>
      </c>
      <c r="C134" s="14" t="s">
        <v>10</v>
      </c>
      <c r="D134" s="14" t="s">
        <v>11</v>
      </c>
      <c r="E134" s="14">
        <v>2</v>
      </c>
    </row>
    <row r="135" spans="1:5" x14ac:dyDescent="0.3">
      <c r="A135" s="14">
        <v>198</v>
      </c>
      <c r="B135" s="14" t="s">
        <v>3</v>
      </c>
      <c r="C135" s="14" t="s">
        <v>10</v>
      </c>
      <c r="D135" s="14" t="s">
        <v>11</v>
      </c>
      <c r="E135" s="14">
        <v>2</v>
      </c>
    </row>
    <row r="136" spans="1:5" x14ac:dyDescent="0.3">
      <c r="A136" s="14">
        <v>199</v>
      </c>
      <c r="B136" s="14" t="s">
        <v>3</v>
      </c>
      <c r="C136" s="14" t="s">
        <v>10</v>
      </c>
      <c r="D136" s="14" t="s">
        <v>11</v>
      </c>
      <c r="E136" s="14">
        <v>2</v>
      </c>
    </row>
    <row r="137" spans="1:5" x14ac:dyDescent="0.3">
      <c r="A137" s="14">
        <v>200</v>
      </c>
      <c r="B137" s="14" t="s">
        <v>3</v>
      </c>
      <c r="C137" s="14" t="s">
        <v>10</v>
      </c>
      <c r="D137" s="14" t="s">
        <v>11</v>
      </c>
      <c r="E137" s="14">
        <v>2</v>
      </c>
    </row>
    <row r="138" spans="1:5" x14ac:dyDescent="0.3">
      <c r="A138" s="14">
        <v>201</v>
      </c>
      <c r="B138" s="14" t="s">
        <v>3</v>
      </c>
      <c r="C138" s="14" t="s">
        <v>10</v>
      </c>
      <c r="D138" s="14" t="s">
        <v>11</v>
      </c>
      <c r="E138" s="14">
        <v>2</v>
      </c>
    </row>
    <row r="139" spans="1:5" x14ac:dyDescent="0.3">
      <c r="A139" s="14">
        <v>202</v>
      </c>
      <c r="B139" s="14" t="s">
        <v>3</v>
      </c>
      <c r="C139" s="14" t="s">
        <v>10</v>
      </c>
      <c r="D139" s="14" t="s">
        <v>11</v>
      </c>
      <c r="E139" s="14">
        <v>2</v>
      </c>
    </row>
    <row r="140" spans="1:5" x14ac:dyDescent="0.3">
      <c r="A140" s="14">
        <v>203</v>
      </c>
      <c r="B140" s="14" t="s">
        <v>3</v>
      </c>
      <c r="C140" s="14" t="s">
        <v>10</v>
      </c>
      <c r="D140" s="14" t="s">
        <v>11</v>
      </c>
      <c r="E140" s="14">
        <v>2</v>
      </c>
    </row>
    <row r="141" spans="1:5" x14ac:dyDescent="0.3">
      <c r="A141" s="14">
        <v>204</v>
      </c>
      <c r="B141" s="14" t="s">
        <v>3</v>
      </c>
      <c r="C141" s="14" t="s">
        <v>10</v>
      </c>
      <c r="D141" s="14" t="s">
        <v>11</v>
      </c>
      <c r="E141" s="14">
        <v>2</v>
      </c>
    </row>
    <row r="142" spans="1:5" x14ac:dyDescent="0.3">
      <c r="A142" s="14">
        <v>205</v>
      </c>
      <c r="B142" s="14" t="s">
        <v>3</v>
      </c>
      <c r="C142" s="14" t="s">
        <v>10</v>
      </c>
      <c r="D142" s="14" t="s">
        <v>11</v>
      </c>
      <c r="E142" s="14">
        <v>2</v>
      </c>
    </row>
    <row r="143" spans="1:5" x14ac:dyDescent="0.3">
      <c r="A143" s="14">
        <v>206</v>
      </c>
      <c r="B143" s="14" t="s">
        <v>3</v>
      </c>
      <c r="C143" s="14" t="s">
        <v>10</v>
      </c>
      <c r="D143" s="14" t="s">
        <v>11</v>
      </c>
      <c r="E143" s="14">
        <v>2</v>
      </c>
    </row>
    <row r="144" spans="1:5" x14ac:dyDescent="0.3">
      <c r="A144" s="14">
        <v>207</v>
      </c>
      <c r="B144" s="14" t="s">
        <v>3</v>
      </c>
      <c r="C144" s="14" t="s">
        <v>10</v>
      </c>
      <c r="D144" s="14" t="s">
        <v>11</v>
      </c>
      <c r="E144" s="14">
        <v>2</v>
      </c>
    </row>
    <row r="145" spans="1:5" x14ac:dyDescent="0.3">
      <c r="A145" s="14">
        <v>208</v>
      </c>
      <c r="B145" s="14" t="s">
        <v>3</v>
      </c>
      <c r="C145" s="14" t="s">
        <v>10</v>
      </c>
      <c r="D145" s="14" t="s">
        <v>11</v>
      </c>
      <c r="E145" s="14">
        <v>2</v>
      </c>
    </row>
    <row r="146" spans="1:5" x14ac:dyDescent="0.3">
      <c r="A146" s="14">
        <v>209</v>
      </c>
      <c r="B146" s="14" t="s">
        <v>3</v>
      </c>
      <c r="C146" s="14" t="s">
        <v>10</v>
      </c>
      <c r="D146" s="14" t="s">
        <v>11</v>
      </c>
      <c r="E146" s="14">
        <v>2</v>
      </c>
    </row>
    <row r="147" spans="1:5" x14ac:dyDescent="0.3">
      <c r="A147" s="14">
        <v>210</v>
      </c>
      <c r="B147" s="14" t="s">
        <v>3</v>
      </c>
      <c r="C147" s="14" t="s">
        <v>10</v>
      </c>
      <c r="D147" s="14" t="s">
        <v>11</v>
      </c>
      <c r="E147" s="14">
        <v>2</v>
      </c>
    </row>
    <row r="148" spans="1:5" x14ac:dyDescent="0.3">
      <c r="A148" s="14">
        <v>211</v>
      </c>
      <c r="B148" s="14" t="s">
        <v>4</v>
      </c>
      <c r="C148" s="14" t="s">
        <v>12</v>
      </c>
      <c r="D148" s="14" t="s">
        <v>13</v>
      </c>
      <c r="E148" s="14">
        <v>1</v>
      </c>
    </row>
    <row r="149" spans="1:5" x14ac:dyDescent="0.3">
      <c r="A149" s="14">
        <v>212</v>
      </c>
      <c r="B149" s="14" t="s">
        <v>4</v>
      </c>
      <c r="C149" s="14" t="s">
        <v>12</v>
      </c>
      <c r="D149" s="14" t="s">
        <v>13</v>
      </c>
      <c r="E149" s="14">
        <v>1</v>
      </c>
    </row>
    <row r="150" spans="1:5" x14ac:dyDescent="0.3">
      <c r="A150" s="14">
        <v>213</v>
      </c>
      <c r="B150" s="14" t="s">
        <v>4</v>
      </c>
      <c r="C150" s="14" t="s">
        <v>12</v>
      </c>
      <c r="D150" s="14" t="s">
        <v>13</v>
      </c>
      <c r="E150" s="14">
        <v>1</v>
      </c>
    </row>
    <row r="151" spans="1:5" x14ac:dyDescent="0.3">
      <c r="A151" s="14">
        <v>214</v>
      </c>
      <c r="B151" s="14" t="s">
        <v>4</v>
      </c>
      <c r="C151" s="14" t="s">
        <v>12</v>
      </c>
      <c r="D151" s="14" t="s">
        <v>13</v>
      </c>
      <c r="E151" s="14">
        <v>1</v>
      </c>
    </row>
    <row r="152" spans="1:5" x14ac:dyDescent="0.3">
      <c r="A152" s="14">
        <v>215</v>
      </c>
      <c r="B152" s="14" t="s">
        <v>4</v>
      </c>
      <c r="C152" s="14" t="s">
        <v>12</v>
      </c>
      <c r="D152" s="14" t="s">
        <v>13</v>
      </c>
      <c r="E152" s="14">
        <v>1</v>
      </c>
    </row>
    <row r="153" spans="1:5" x14ac:dyDescent="0.3">
      <c r="A153" s="14">
        <v>216</v>
      </c>
      <c r="B153" s="14" t="s">
        <v>4</v>
      </c>
      <c r="C153" s="14" t="s">
        <v>12</v>
      </c>
      <c r="D153" s="14" t="s">
        <v>13</v>
      </c>
      <c r="E153" s="14">
        <v>1</v>
      </c>
    </row>
    <row r="154" spans="1:5" x14ac:dyDescent="0.3">
      <c r="A154" s="14">
        <v>217</v>
      </c>
      <c r="B154" s="14" t="s">
        <v>4</v>
      </c>
      <c r="C154" s="14" t="s">
        <v>12</v>
      </c>
      <c r="D154" s="14" t="s">
        <v>13</v>
      </c>
      <c r="E154" s="14">
        <v>1</v>
      </c>
    </row>
    <row r="155" spans="1:5" x14ac:dyDescent="0.3">
      <c r="A155" s="14">
        <v>218</v>
      </c>
      <c r="B155" s="14" t="s">
        <v>4</v>
      </c>
      <c r="C155" s="14" t="s">
        <v>12</v>
      </c>
      <c r="D155" s="14" t="s">
        <v>13</v>
      </c>
      <c r="E155" s="14">
        <v>1</v>
      </c>
    </row>
    <row r="156" spans="1:5" x14ac:dyDescent="0.3">
      <c r="A156" s="14">
        <v>219</v>
      </c>
      <c r="B156" s="14" t="s">
        <v>4</v>
      </c>
      <c r="C156" s="14" t="s">
        <v>12</v>
      </c>
      <c r="D156" s="14" t="s">
        <v>13</v>
      </c>
      <c r="E156" s="14">
        <v>1</v>
      </c>
    </row>
    <row r="157" spans="1:5" x14ac:dyDescent="0.3">
      <c r="A157" s="14">
        <v>220</v>
      </c>
      <c r="B157" s="14" t="s">
        <v>4</v>
      </c>
      <c r="C157" s="14" t="s">
        <v>12</v>
      </c>
      <c r="D157" s="14" t="s">
        <v>13</v>
      </c>
      <c r="E157" s="14">
        <v>1</v>
      </c>
    </row>
    <row r="158" spans="1:5" x14ac:dyDescent="0.3">
      <c r="A158" s="14">
        <v>221</v>
      </c>
      <c r="B158" s="14" t="s">
        <v>4</v>
      </c>
      <c r="C158" s="14" t="s">
        <v>12</v>
      </c>
      <c r="D158" s="14" t="s">
        <v>13</v>
      </c>
      <c r="E158" s="14">
        <v>1</v>
      </c>
    </row>
    <row r="159" spans="1:5" x14ac:dyDescent="0.3">
      <c r="A159" s="14">
        <v>222</v>
      </c>
      <c r="B159" s="14" t="s">
        <v>4</v>
      </c>
      <c r="C159" s="14" t="s">
        <v>12</v>
      </c>
      <c r="D159" s="14" t="s">
        <v>13</v>
      </c>
      <c r="E159" s="14">
        <v>1</v>
      </c>
    </row>
    <row r="160" spans="1:5" x14ac:dyDescent="0.3">
      <c r="A160" s="14">
        <v>223</v>
      </c>
      <c r="B160" s="14" t="s">
        <v>4</v>
      </c>
      <c r="C160" s="14" t="s">
        <v>12</v>
      </c>
      <c r="D160" s="14" t="s">
        <v>13</v>
      </c>
      <c r="E160" s="14">
        <v>1</v>
      </c>
    </row>
    <row r="161" spans="1:5" x14ac:dyDescent="0.3">
      <c r="A161" s="14">
        <v>224</v>
      </c>
      <c r="B161" s="14" t="s">
        <v>4</v>
      </c>
      <c r="C161" s="14" t="s">
        <v>12</v>
      </c>
      <c r="D161" s="14" t="s">
        <v>13</v>
      </c>
      <c r="E161" s="14">
        <v>1</v>
      </c>
    </row>
    <row r="162" spans="1:5" x14ac:dyDescent="0.3">
      <c r="A162" s="14">
        <v>225</v>
      </c>
      <c r="B162" s="14" t="s">
        <v>4</v>
      </c>
      <c r="C162" s="14" t="s">
        <v>12</v>
      </c>
      <c r="D162" s="14" t="s">
        <v>13</v>
      </c>
      <c r="E162" s="14">
        <v>1</v>
      </c>
    </row>
    <row r="163" spans="1:5" x14ac:dyDescent="0.3">
      <c r="A163" s="14">
        <v>226</v>
      </c>
      <c r="B163" s="14" t="s">
        <v>4</v>
      </c>
      <c r="C163" s="14" t="s">
        <v>12</v>
      </c>
      <c r="D163" s="14" t="s">
        <v>13</v>
      </c>
      <c r="E163" s="14">
        <v>1</v>
      </c>
    </row>
    <row r="164" spans="1:5" x14ac:dyDescent="0.3">
      <c r="A164" s="14">
        <v>227</v>
      </c>
      <c r="B164" s="14" t="s">
        <v>4</v>
      </c>
      <c r="C164" s="14" t="s">
        <v>12</v>
      </c>
      <c r="D164" s="14" t="s">
        <v>13</v>
      </c>
      <c r="E164" s="14">
        <v>1</v>
      </c>
    </row>
    <row r="165" spans="1:5" x14ac:dyDescent="0.3">
      <c r="A165" s="14">
        <v>228</v>
      </c>
      <c r="B165" s="14" t="s">
        <v>4</v>
      </c>
      <c r="C165" s="14" t="s">
        <v>12</v>
      </c>
      <c r="D165" s="14" t="s">
        <v>13</v>
      </c>
      <c r="E165" s="14">
        <v>1</v>
      </c>
    </row>
    <row r="166" spans="1:5" x14ac:dyDescent="0.3">
      <c r="A166" s="14">
        <v>229</v>
      </c>
      <c r="B166" s="14" t="s">
        <v>4</v>
      </c>
      <c r="C166" s="14" t="s">
        <v>12</v>
      </c>
      <c r="D166" s="14" t="s">
        <v>13</v>
      </c>
      <c r="E166" s="14">
        <v>1</v>
      </c>
    </row>
    <row r="167" spans="1:5" x14ac:dyDescent="0.3">
      <c r="A167" s="14">
        <v>230</v>
      </c>
      <c r="B167" s="14" t="s">
        <v>4</v>
      </c>
      <c r="C167" s="14" t="s">
        <v>12</v>
      </c>
      <c r="D167" s="14" t="s">
        <v>13</v>
      </c>
      <c r="E167" s="14">
        <v>1</v>
      </c>
    </row>
    <row r="168" spans="1:5" x14ac:dyDescent="0.3">
      <c r="A168" s="14">
        <v>231</v>
      </c>
      <c r="B168" s="14" t="s">
        <v>4</v>
      </c>
      <c r="C168" s="14" t="s">
        <v>12</v>
      </c>
      <c r="D168" s="14" t="s">
        <v>13</v>
      </c>
      <c r="E168" s="14">
        <v>1</v>
      </c>
    </row>
    <row r="169" spans="1:5" x14ac:dyDescent="0.3">
      <c r="A169" s="14">
        <v>232</v>
      </c>
      <c r="B169" s="14" t="s">
        <v>4</v>
      </c>
      <c r="C169" s="14" t="s">
        <v>12</v>
      </c>
      <c r="D169" s="14" t="s">
        <v>13</v>
      </c>
      <c r="E169" s="14">
        <v>1</v>
      </c>
    </row>
    <row r="170" spans="1:5" x14ac:dyDescent="0.3">
      <c r="A170" s="14">
        <v>233</v>
      </c>
      <c r="B170" s="14" t="s">
        <v>4</v>
      </c>
      <c r="C170" s="14" t="s">
        <v>12</v>
      </c>
      <c r="D170" s="14" t="s">
        <v>13</v>
      </c>
      <c r="E170" s="14">
        <v>1</v>
      </c>
    </row>
    <row r="171" spans="1:5" x14ac:dyDescent="0.3">
      <c r="A171" s="14">
        <v>234</v>
      </c>
      <c r="B171" s="14" t="s">
        <v>4</v>
      </c>
      <c r="C171" s="14" t="s">
        <v>12</v>
      </c>
      <c r="D171" s="14" t="s">
        <v>13</v>
      </c>
      <c r="E171" s="14">
        <v>1</v>
      </c>
    </row>
    <row r="172" spans="1:5" x14ac:dyDescent="0.3">
      <c r="A172" s="14">
        <v>235</v>
      </c>
      <c r="B172" s="14" t="s">
        <v>4</v>
      </c>
      <c r="C172" s="14" t="s">
        <v>12</v>
      </c>
      <c r="D172" s="14" t="s">
        <v>13</v>
      </c>
      <c r="E172" s="14">
        <v>1</v>
      </c>
    </row>
    <row r="173" spans="1:5" x14ac:dyDescent="0.3">
      <c r="A173" s="14">
        <v>236</v>
      </c>
      <c r="B173" s="14" t="s">
        <v>4</v>
      </c>
      <c r="C173" s="14" t="s">
        <v>12</v>
      </c>
      <c r="D173" s="14" t="s">
        <v>13</v>
      </c>
      <c r="E173" s="14">
        <v>1</v>
      </c>
    </row>
    <row r="174" spans="1:5" x14ac:dyDescent="0.3">
      <c r="A174" s="14">
        <v>237</v>
      </c>
      <c r="B174" s="14" t="s">
        <v>4</v>
      </c>
      <c r="C174" s="14" t="s">
        <v>12</v>
      </c>
      <c r="D174" s="14" t="s">
        <v>13</v>
      </c>
      <c r="E174" s="14">
        <v>1</v>
      </c>
    </row>
    <row r="175" spans="1:5" x14ac:dyDescent="0.3">
      <c r="A175" s="14">
        <v>238</v>
      </c>
      <c r="B175" s="14" t="s">
        <v>4</v>
      </c>
      <c r="C175" s="14" t="s">
        <v>12</v>
      </c>
      <c r="D175" s="14" t="s">
        <v>13</v>
      </c>
      <c r="E175" s="14">
        <v>1</v>
      </c>
    </row>
    <row r="176" spans="1:5" x14ac:dyDescent="0.3">
      <c r="A176" s="14">
        <v>239</v>
      </c>
      <c r="B176" s="14" t="s">
        <v>4</v>
      </c>
      <c r="C176" s="14" t="s">
        <v>12</v>
      </c>
      <c r="D176" s="14" t="s">
        <v>13</v>
      </c>
      <c r="E176" s="14">
        <v>1</v>
      </c>
    </row>
    <row r="177" spans="1:5" x14ac:dyDescent="0.3">
      <c r="A177" s="14">
        <v>240</v>
      </c>
      <c r="B177" s="14" t="s">
        <v>4</v>
      </c>
      <c r="C177" s="14" t="s">
        <v>12</v>
      </c>
      <c r="D177" s="14" t="s">
        <v>13</v>
      </c>
      <c r="E177" s="14">
        <v>1</v>
      </c>
    </row>
    <row r="178" spans="1:5" x14ac:dyDescent="0.3">
      <c r="A178" s="14">
        <v>241</v>
      </c>
      <c r="B178" s="14" t="s">
        <v>4</v>
      </c>
      <c r="C178" s="14" t="s">
        <v>12</v>
      </c>
      <c r="D178" s="14" t="s">
        <v>13</v>
      </c>
      <c r="E178" s="14">
        <v>1</v>
      </c>
    </row>
    <row r="179" spans="1:5" x14ac:dyDescent="0.3">
      <c r="A179" s="14">
        <v>242</v>
      </c>
      <c r="B179" s="14" t="s">
        <v>4</v>
      </c>
      <c r="C179" s="14" t="s">
        <v>12</v>
      </c>
      <c r="D179" s="14" t="s">
        <v>13</v>
      </c>
      <c r="E179" s="14">
        <v>1</v>
      </c>
    </row>
    <row r="180" spans="1:5" x14ac:dyDescent="0.3">
      <c r="A180" s="14">
        <v>243</v>
      </c>
      <c r="B180" s="14" t="s">
        <v>4</v>
      </c>
      <c r="C180" s="14" t="s">
        <v>12</v>
      </c>
      <c r="D180" s="14" t="s">
        <v>13</v>
      </c>
      <c r="E180" s="14">
        <v>1</v>
      </c>
    </row>
    <row r="181" spans="1:5" x14ac:dyDescent="0.3">
      <c r="A181" s="14">
        <v>244</v>
      </c>
      <c r="B181" s="14" t="s">
        <v>4</v>
      </c>
      <c r="C181" s="14" t="s">
        <v>12</v>
      </c>
      <c r="D181" s="14" t="s">
        <v>13</v>
      </c>
      <c r="E181" s="14">
        <v>1</v>
      </c>
    </row>
    <row r="182" spans="1:5" x14ac:dyDescent="0.3">
      <c r="A182" s="14">
        <v>245</v>
      </c>
      <c r="B182" s="14" t="s">
        <v>4</v>
      </c>
      <c r="C182" s="14" t="s">
        <v>12</v>
      </c>
      <c r="D182" s="14" t="s">
        <v>13</v>
      </c>
      <c r="E182" s="14">
        <v>1</v>
      </c>
    </row>
    <row r="183" spans="1:5" x14ac:dyDescent="0.3">
      <c r="A183" s="14">
        <v>246</v>
      </c>
      <c r="B183" s="14" t="s">
        <v>4</v>
      </c>
      <c r="C183" s="14" t="s">
        <v>12</v>
      </c>
      <c r="D183" s="14" t="s">
        <v>13</v>
      </c>
      <c r="E183" s="14">
        <v>1</v>
      </c>
    </row>
    <row r="184" spans="1:5" x14ac:dyDescent="0.3">
      <c r="A184" s="14">
        <v>247</v>
      </c>
      <c r="B184" s="14" t="s">
        <v>4</v>
      </c>
      <c r="C184" s="14" t="s">
        <v>12</v>
      </c>
      <c r="D184" s="14" t="s">
        <v>13</v>
      </c>
      <c r="E184" s="14">
        <v>1</v>
      </c>
    </row>
    <row r="185" spans="1:5" x14ac:dyDescent="0.3">
      <c r="A185" s="14">
        <v>248</v>
      </c>
      <c r="B185" s="14" t="s">
        <v>4</v>
      </c>
      <c r="C185" s="14" t="s">
        <v>12</v>
      </c>
      <c r="D185" s="14" t="s">
        <v>13</v>
      </c>
      <c r="E185" s="14">
        <v>1</v>
      </c>
    </row>
    <row r="186" spans="1:5" x14ac:dyDescent="0.3">
      <c r="A186" s="14">
        <v>249</v>
      </c>
      <c r="B186" s="14" t="s">
        <v>4</v>
      </c>
      <c r="C186" s="14" t="s">
        <v>12</v>
      </c>
      <c r="D186" s="14" t="s">
        <v>13</v>
      </c>
      <c r="E186" s="14">
        <v>1</v>
      </c>
    </row>
    <row r="187" spans="1:5" x14ac:dyDescent="0.3">
      <c r="A187" s="14">
        <v>250</v>
      </c>
      <c r="B187" s="14" t="s">
        <v>4</v>
      </c>
      <c r="C187" s="14" t="s">
        <v>12</v>
      </c>
      <c r="D187" s="14" t="s">
        <v>13</v>
      </c>
      <c r="E187" s="14">
        <v>1</v>
      </c>
    </row>
    <row r="188" spans="1:5" x14ac:dyDescent="0.3">
      <c r="A188" s="14">
        <v>251</v>
      </c>
      <c r="B188" s="14" t="s">
        <v>4</v>
      </c>
      <c r="C188" s="14" t="s">
        <v>12</v>
      </c>
      <c r="D188" s="14" t="s">
        <v>13</v>
      </c>
      <c r="E188" s="14">
        <v>1</v>
      </c>
    </row>
    <row r="189" spans="1:5" x14ac:dyDescent="0.3">
      <c r="A189" s="14">
        <v>252</v>
      </c>
      <c r="B189" s="14" t="s">
        <v>4</v>
      </c>
      <c r="C189" s="14" t="s">
        <v>12</v>
      </c>
      <c r="D189" s="14" t="s">
        <v>13</v>
      </c>
      <c r="E189" s="14">
        <v>1</v>
      </c>
    </row>
    <row r="190" spans="1:5" x14ac:dyDescent="0.3">
      <c r="A190" s="14">
        <v>253</v>
      </c>
      <c r="B190" s="14" t="s">
        <v>4</v>
      </c>
      <c r="C190" s="14" t="s">
        <v>12</v>
      </c>
      <c r="D190" s="14" t="s">
        <v>13</v>
      </c>
      <c r="E190" s="14">
        <v>1</v>
      </c>
    </row>
    <row r="191" spans="1:5" x14ac:dyDescent="0.3">
      <c r="A191" s="14">
        <v>254</v>
      </c>
      <c r="B191" s="14" t="s">
        <v>4</v>
      </c>
      <c r="C191" s="14" t="s">
        <v>12</v>
      </c>
      <c r="D191" s="14" t="s">
        <v>13</v>
      </c>
      <c r="E191" s="14">
        <v>1</v>
      </c>
    </row>
    <row r="192" spans="1:5" x14ac:dyDescent="0.3">
      <c r="A192" s="14">
        <v>255</v>
      </c>
      <c r="B192" s="14" t="s">
        <v>4</v>
      </c>
      <c r="C192" s="14" t="s">
        <v>12</v>
      </c>
      <c r="D192" s="14" t="s">
        <v>13</v>
      </c>
      <c r="E192" s="14">
        <v>1</v>
      </c>
    </row>
    <row r="193" spans="1:5" x14ac:dyDescent="0.3">
      <c r="A193" s="14">
        <v>256</v>
      </c>
      <c r="B193" s="14" t="s">
        <v>4</v>
      </c>
      <c r="C193" s="14" t="s">
        <v>12</v>
      </c>
      <c r="D193" s="14" t="s">
        <v>13</v>
      </c>
      <c r="E193" s="14">
        <v>1</v>
      </c>
    </row>
    <row r="194" spans="1:5" x14ac:dyDescent="0.3">
      <c r="A194" s="14">
        <v>257</v>
      </c>
      <c r="B194" s="14" t="s">
        <v>4</v>
      </c>
      <c r="C194" s="14" t="s">
        <v>12</v>
      </c>
      <c r="D194" s="14" t="s">
        <v>13</v>
      </c>
      <c r="E194" s="14">
        <v>1</v>
      </c>
    </row>
    <row r="195" spans="1:5" x14ac:dyDescent="0.3">
      <c r="A195" s="14">
        <v>258</v>
      </c>
      <c r="B195" s="14" t="s">
        <v>4</v>
      </c>
      <c r="C195" s="14" t="s">
        <v>12</v>
      </c>
      <c r="D195" s="14" t="s">
        <v>13</v>
      </c>
      <c r="E195" s="14">
        <v>1</v>
      </c>
    </row>
    <row r="196" spans="1:5" x14ac:dyDescent="0.3">
      <c r="A196" s="14">
        <v>259</v>
      </c>
      <c r="B196" s="14" t="s">
        <v>4</v>
      </c>
      <c r="C196" s="14" t="s">
        <v>12</v>
      </c>
      <c r="D196" s="14" t="s">
        <v>13</v>
      </c>
      <c r="E196" s="14">
        <v>1</v>
      </c>
    </row>
    <row r="197" spans="1:5" x14ac:dyDescent="0.3">
      <c r="A197" s="14">
        <v>260</v>
      </c>
      <c r="B197" s="14" t="s">
        <v>4</v>
      </c>
      <c r="C197" s="14" t="s">
        <v>12</v>
      </c>
      <c r="D197" s="14" t="s">
        <v>13</v>
      </c>
      <c r="E197" s="14">
        <v>1</v>
      </c>
    </row>
    <row r="198" spans="1:5" x14ac:dyDescent="0.3">
      <c r="A198" s="14">
        <v>261</v>
      </c>
      <c r="B198" s="14" t="s">
        <v>4</v>
      </c>
      <c r="C198" s="14" t="s">
        <v>12</v>
      </c>
      <c r="D198" s="14" t="s">
        <v>13</v>
      </c>
      <c r="E198" s="14">
        <v>1</v>
      </c>
    </row>
    <row r="199" spans="1:5" x14ac:dyDescent="0.3">
      <c r="A199" s="14">
        <v>262</v>
      </c>
      <c r="B199" s="14" t="s">
        <v>4</v>
      </c>
      <c r="C199" s="14" t="s">
        <v>12</v>
      </c>
      <c r="D199" s="14" t="s">
        <v>13</v>
      </c>
      <c r="E199" s="14">
        <v>1</v>
      </c>
    </row>
    <row r="200" spans="1:5" x14ac:dyDescent="0.3">
      <c r="A200" s="14">
        <v>263</v>
      </c>
      <c r="B200" s="14" t="s">
        <v>4</v>
      </c>
      <c r="C200" s="14" t="s">
        <v>12</v>
      </c>
      <c r="D200" s="14" t="s">
        <v>13</v>
      </c>
      <c r="E200" s="14">
        <v>1</v>
      </c>
    </row>
    <row r="201" spans="1:5" x14ac:dyDescent="0.3">
      <c r="A201" s="14">
        <v>264</v>
      </c>
      <c r="B201" s="14" t="s">
        <v>4</v>
      </c>
      <c r="C201" s="14" t="s">
        <v>12</v>
      </c>
      <c r="D201" s="14" t="s">
        <v>13</v>
      </c>
      <c r="E201" s="14">
        <v>1</v>
      </c>
    </row>
    <row r="202" spans="1:5" x14ac:dyDescent="0.3">
      <c r="A202" s="14">
        <v>265</v>
      </c>
      <c r="B202" s="14" t="s">
        <v>4</v>
      </c>
      <c r="C202" s="14" t="s">
        <v>12</v>
      </c>
      <c r="D202" s="14" t="s">
        <v>13</v>
      </c>
      <c r="E202" s="14">
        <v>1</v>
      </c>
    </row>
    <row r="203" spans="1:5" x14ac:dyDescent="0.3">
      <c r="A203" s="14">
        <v>266</v>
      </c>
      <c r="B203" s="14" t="s">
        <v>4</v>
      </c>
      <c r="C203" s="14" t="s">
        <v>12</v>
      </c>
      <c r="D203" s="14" t="s">
        <v>13</v>
      </c>
      <c r="E203" s="14">
        <v>1</v>
      </c>
    </row>
    <row r="204" spans="1:5" x14ac:dyDescent="0.3">
      <c r="A204" s="14">
        <v>267</v>
      </c>
      <c r="B204" s="14" t="s">
        <v>4</v>
      </c>
      <c r="C204" s="14" t="s">
        <v>12</v>
      </c>
      <c r="D204" s="14" t="s">
        <v>13</v>
      </c>
      <c r="E204" s="14">
        <v>1</v>
      </c>
    </row>
    <row r="205" spans="1:5" x14ac:dyDescent="0.3">
      <c r="A205" s="14">
        <v>268</v>
      </c>
      <c r="B205" s="14" t="s">
        <v>4</v>
      </c>
      <c r="C205" s="14" t="s">
        <v>12</v>
      </c>
      <c r="D205" s="14" t="s">
        <v>13</v>
      </c>
      <c r="E205" s="14">
        <v>1</v>
      </c>
    </row>
    <row r="206" spans="1:5" x14ac:dyDescent="0.3">
      <c r="A206" s="14">
        <v>269</v>
      </c>
      <c r="B206" s="14" t="s">
        <v>4</v>
      </c>
      <c r="C206" s="14" t="s">
        <v>12</v>
      </c>
      <c r="D206" s="14" t="s">
        <v>13</v>
      </c>
      <c r="E206" s="14">
        <v>1</v>
      </c>
    </row>
    <row r="207" spans="1:5" x14ac:dyDescent="0.3">
      <c r="A207" s="14">
        <v>270</v>
      </c>
      <c r="B207" s="14" t="s">
        <v>4</v>
      </c>
      <c r="C207" s="14" t="s">
        <v>12</v>
      </c>
      <c r="D207" s="14" t="s">
        <v>13</v>
      </c>
      <c r="E207" s="14">
        <v>1</v>
      </c>
    </row>
    <row r="208" spans="1:5" x14ac:dyDescent="0.3">
      <c r="A208" s="14">
        <v>271</v>
      </c>
      <c r="B208" s="14" t="s">
        <v>4</v>
      </c>
      <c r="C208" s="14" t="s">
        <v>12</v>
      </c>
      <c r="D208" s="14" t="s">
        <v>13</v>
      </c>
      <c r="E208" s="14">
        <v>1</v>
      </c>
    </row>
    <row r="209" spans="1:5" x14ac:dyDescent="0.3">
      <c r="A209" s="14">
        <v>272</v>
      </c>
      <c r="B209" s="14" t="s">
        <v>4</v>
      </c>
      <c r="C209" s="14" t="s">
        <v>12</v>
      </c>
      <c r="D209" s="14" t="s">
        <v>13</v>
      </c>
      <c r="E209" s="14">
        <v>1</v>
      </c>
    </row>
    <row r="210" spans="1:5" x14ac:dyDescent="0.3">
      <c r="A210" s="14">
        <v>273</v>
      </c>
      <c r="B210" s="14" t="s">
        <v>4</v>
      </c>
      <c r="C210" s="14" t="s">
        <v>12</v>
      </c>
      <c r="D210" s="14" t="s">
        <v>13</v>
      </c>
      <c r="E210" s="14">
        <v>1</v>
      </c>
    </row>
    <row r="211" spans="1:5" x14ac:dyDescent="0.3">
      <c r="A211" s="14">
        <v>274</v>
      </c>
      <c r="B211" s="14" t="s">
        <v>4</v>
      </c>
      <c r="C211" s="14" t="s">
        <v>12</v>
      </c>
      <c r="D211" s="14" t="s">
        <v>13</v>
      </c>
      <c r="E211" s="14">
        <v>1</v>
      </c>
    </row>
    <row r="212" spans="1:5" x14ac:dyDescent="0.3">
      <c r="A212" s="14">
        <v>275</v>
      </c>
      <c r="B212" s="14" t="s">
        <v>4</v>
      </c>
      <c r="C212" s="14" t="s">
        <v>12</v>
      </c>
      <c r="D212" s="14" t="s">
        <v>13</v>
      </c>
      <c r="E212" s="14">
        <v>1</v>
      </c>
    </row>
    <row r="213" spans="1:5" x14ac:dyDescent="0.3">
      <c r="A213" s="14">
        <v>276</v>
      </c>
      <c r="B213" s="14" t="s">
        <v>4</v>
      </c>
      <c r="C213" s="14" t="s">
        <v>12</v>
      </c>
      <c r="D213" s="14" t="s">
        <v>13</v>
      </c>
      <c r="E213" s="14">
        <v>1</v>
      </c>
    </row>
    <row r="214" spans="1:5" x14ac:dyDescent="0.3">
      <c r="A214" s="14">
        <v>277</v>
      </c>
      <c r="B214" s="14" t="s">
        <v>4</v>
      </c>
      <c r="C214" s="14" t="s">
        <v>12</v>
      </c>
      <c r="D214" s="14" t="s">
        <v>13</v>
      </c>
      <c r="E214" s="14">
        <v>1</v>
      </c>
    </row>
    <row r="215" spans="1:5" x14ac:dyDescent="0.3">
      <c r="A215" s="14">
        <v>278</v>
      </c>
      <c r="B215" s="14" t="s">
        <v>4</v>
      </c>
      <c r="C215" s="14" t="s">
        <v>12</v>
      </c>
      <c r="D215" s="14" t="s">
        <v>13</v>
      </c>
      <c r="E215" s="14">
        <v>1</v>
      </c>
    </row>
    <row r="216" spans="1:5" x14ac:dyDescent="0.3">
      <c r="A216" s="14">
        <v>279</v>
      </c>
      <c r="B216" s="14" t="s">
        <v>4</v>
      </c>
      <c r="C216" s="14" t="s">
        <v>12</v>
      </c>
      <c r="D216" s="14" t="s">
        <v>13</v>
      </c>
      <c r="E216" s="14">
        <v>1</v>
      </c>
    </row>
    <row r="217" spans="1:5" x14ac:dyDescent="0.3">
      <c r="A217" s="14">
        <v>280</v>
      </c>
      <c r="B217" s="14" t="s">
        <v>4</v>
      </c>
      <c r="C217" s="14" t="s">
        <v>12</v>
      </c>
      <c r="D217" s="14" t="s">
        <v>13</v>
      </c>
      <c r="E217" s="14">
        <v>1</v>
      </c>
    </row>
    <row r="218" spans="1:5" x14ac:dyDescent="0.3">
      <c r="A218" s="14">
        <v>281</v>
      </c>
      <c r="B218" s="14" t="s">
        <v>4</v>
      </c>
      <c r="C218" s="14" t="s">
        <v>12</v>
      </c>
      <c r="D218" s="14" t="s">
        <v>13</v>
      </c>
      <c r="E218" s="14">
        <v>1</v>
      </c>
    </row>
    <row r="219" spans="1:5" x14ac:dyDescent="0.3">
      <c r="A219" s="14">
        <v>282</v>
      </c>
      <c r="B219" s="14" t="s">
        <v>4</v>
      </c>
      <c r="C219" s="14" t="s">
        <v>12</v>
      </c>
      <c r="D219" s="14" t="s">
        <v>13</v>
      </c>
      <c r="E219" s="14">
        <v>1</v>
      </c>
    </row>
    <row r="220" spans="1:5" x14ac:dyDescent="0.3">
      <c r="A220" s="14">
        <v>283</v>
      </c>
      <c r="B220" s="14" t="s">
        <v>4</v>
      </c>
      <c r="C220" s="14" t="s">
        <v>12</v>
      </c>
      <c r="D220" s="14" t="s">
        <v>13</v>
      </c>
      <c r="E220" s="14">
        <v>1</v>
      </c>
    </row>
    <row r="221" spans="1:5" x14ac:dyDescent="0.3">
      <c r="A221" s="14">
        <v>284</v>
      </c>
      <c r="B221" s="14" t="s">
        <v>4</v>
      </c>
      <c r="C221" s="14" t="s">
        <v>12</v>
      </c>
      <c r="D221" s="14" t="s">
        <v>13</v>
      </c>
      <c r="E221" s="14">
        <v>1</v>
      </c>
    </row>
    <row r="222" spans="1:5" x14ac:dyDescent="0.3">
      <c r="A222" s="14">
        <v>285</v>
      </c>
      <c r="B222" s="14" t="s">
        <v>4</v>
      </c>
      <c r="C222" s="14" t="s">
        <v>12</v>
      </c>
      <c r="D222" s="14" t="s">
        <v>13</v>
      </c>
      <c r="E222" s="14">
        <v>1</v>
      </c>
    </row>
    <row r="223" spans="1:5" x14ac:dyDescent="0.3">
      <c r="A223" s="14">
        <v>286</v>
      </c>
      <c r="B223" s="14" t="s">
        <v>4</v>
      </c>
      <c r="C223" s="14" t="s">
        <v>12</v>
      </c>
      <c r="D223" s="14" t="s">
        <v>13</v>
      </c>
      <c r="E223" s="14">
        <v>1</v>
      </c>
    </row>
    <row r="224" spans="1:5" x14ac:dyDescent="0.3">
      <c r="A224" s="14">
        <v>287</v>
      </c>
      <c r="B224" s="14" t="s">
        <v>4</v>
      </c>
      <c r="C224" s="14" t="s">
        <v>12</v>
      </c>
      <c r="D224" s="14" t="s">
        <v>13</v>
      </c>
      <c r="E224" s="14">
        <v>1</v>
      </c>
    </row>
    <row r="225" spans="1:5" x14ac:dyDescent="0.3">
      <c r="A225" s="14">
        <v>288</v>
      </c>
      <c r="B225" s="14" t="s">
        <v>4</v>
      </c>
      <c r="C225" s="14" t="s">
        <v>12</v>
      </c>
      <c r="D225" s="14" t="s">
        <v>13</v>
      </c>
      <c r="E225" s="14">
        <v>1</v>
      </c>
    </row>
    <row r="226" spans="1:5" x14ac:dyDescent="0.3">
      <c r="A226" s="14">
        <v>289</v>
      </c>
      <c r="B226" s="14" t="s">
        <v>4</v>
      </c>
      <c r="C226" s="14" t="s">
        <v>12</v>
      </c>
      <c r="D226" s="14" t="s">
        <v>13</v>
      </c>
      <c r="E226" s="14">
        <v>1</v>
      </c>
    </row>
    <row r="227" spans="1:5" x14ac:dyDescent="0.3">
      <c r="A227" s="14">
        <v>290</v>
      </c>
      <c r="B227" s="14" t="s">
        <v>4</v>
      </c>
      <c r="C227" s="14" t="s">
        <v>12</v>
      </c>
      <c r="D227" s="14" t="s">
        <v>13</v>
      </c>
      <c r="E227" s="14">
        <v>1</v>
      </c>
    </row>
    <row r="228" spans="1:5" x14ac:dyDescent="0.3">
      <c r="A228" s="14">
        <v>291</v>
      </c>
      <c r="B228" s="14" t="s">
        <v>4</v>
      </c>
      <c r="C228" s="14" t="s">
        <v>12</v>
      </c>
      <c r="D228" s="14" t="s">
        <v>13</v>
      </c>
      <c r="E228" s="14">
        <v>1</v>
      </c>
    </row>
    <row r="229" spans="1:5" x14ac:dyDescent="0.3">
      <c r="A229" s="14">
        <v>292</v>
      </c>
      <c r="B229" s="14" t="s">
        <v>4</v>
      </c>
      <c r="C229" s="14" t="s">
        <v>12</v>
      </c>
      <c r="D229" s="14" t="s">
        <v>13</v>
      </c>
      <c r="E229" s="14">
        <v>1</v>
      </c>
    </row>
    <row r="230" spans="1:5" x14ac:dyDescent="0.3">
      <c r="A230" s="14">
        <v>293</v>
      </c>
      <c r="B230" s="14" t="s">
        <v>4</v>
      </c>
      <c r="C230" s="14" t="s">
        <v>12</v>
      </c>
      <c r="D230" s="14" t="s">
        <v>13</v>
      </c>
      <c r="E230" s="14">
        <v>1</v>
      </c>
    </row>
    <row r="231" spans="1:5" x14ac:dyDescent="0.3">
      <c r="A231" s="14">
        <v>294</v>
      </c>
      <c r="B231" s="14" t="s">
        <v>4</v>
      </c>
      <c r="C231" s="14" t="s">
        <v>12</v>
      </c>
      <c r="D231" s="14" t="s">
        <v>13</v>
      </c>
      <c r="E231" s="14">
        <v>1</v>
      </c>
    </row>
    <row r="232" spans="1:5" x14ac:dyDescent="0.3">
      <c r="A232" s="14">
        <v>295</v>
      </c>
      <c r="B232" s="14" t="s">
        <v>4</v>
      </c>
      <c r="C232" s="14" t="s">
        <v>12</v>
      </c>
      <c r="D232" s="14" t="s">
        <v>13</v>
      </c>
      <c r="E232" s="14">
        <v>1</v>
      </c>
    </row>
    <row r="233" spans="1:5" x14ac:dyDescent="0.3">
      <c r="A233" s="14">
        <v>296</v>
      </c>
      <c r="B233" s="14" t="s">
        <v>4</v>
      </c>
      <c r="C233" s="14" t="s">
        <v>12</v>
      </c>
      <c r="D233" s="14" t="s">
        <v>13</v>
      </c>
      <c r="E233" s="14">
        <v>1</v>
      </c>
    </row>
    <row r="234" spans="1:5" x14ac:dyDescent="0.3">
      <c r="A234" s="14">
        <v>297</v>
      </c>
      <c r="B234" s="14" t="s">
        <v>4</v>
      </c>
      <c r="C234" s="14" t="s">
        <v>12</v>
      </c>
      <c r="D234" s="14" t="s">
        <v>13</v>
      </c>
      <c r="E234" s="14">
        <v>1</v>
      </c>
    </row>
    <row r="235" spans="1:5" x14ac:dyDescent="0.3">
      <c r="A235" s="14">
        <v>298</v>
      </c>
      <c r="B235" s="14" t="s">
        <v>4</v>
      </c>
      <c r="C235" s="14" t="s">
        <v>12</v>
      </c>
      <c r="D235" s="14" t="s">
        <v>13</v>
      </c>
      <c r="E235" s="14">
        <v>1</v>
      </c>
    </row>
    <row r="236" spans="1:5" x14ac:dyDescent="0.3">
      <c r="A236" s="14">
        <v>299</v>
      </c>
      <c r="B236" s="14" t="s">
        <v>4</v>
      </c>
      <c r="C236" s="14" t="s">
        <v>12</v>
      </c>
      <c r="D236" s="14" t="s">
        <v>13</v>
      </c>
      <c r="E236" s="14">
        <v>1</v>
      </c>
    </row>
    <row r="237" spans="1:5" x14ac:dyDescent="0.3">
      <c r="A237" s="14">
        <v>300</v>
      </c>
      <c r="B237" s="14" t="s">
        <v>4</v>
      </c>
      <c r="C237" s="14" t="s">
        <v>12</v>
      </c>
      <c r="D237" s="14" t="s">
        <v>13</v>
      </c>
      <c r="E237" s="14">
        <v>1</v>
      </c>
    </row>
    <row r="238" spans="1:5" x14ac:dyDescent="0.3">
      <c r="A238" s="14">
        <v>301</v>
      </c>
      <c r="B238" s="14" t="s">
        <v>4</v>
      </c>
      <c r="C238" s="14" t="s">
        <v>12</v>
      </c>
      <c r="D238" s="14" t="s">
        <v>13</v>
      </c>
      <c r="E238" s="14">
        <v>1</v>
      </c>
    </row>
    <row r="239" spans="1:5" x14ac:dyDescent="0.3">
      <c r="A239" s="14">
        <v>302</v>
      </c>
      <c r="B239" s="14" t="s">
        <v>4</v>
      </c>
      <c r="C239" s="14" t="s">
        <v>12</v>
      </c>
      <c r="D239" s="14" t="s">
        <v>13</v>
      </c>
      <c r="E239" s="14">
        <v>1</v>
      </c>
    </row>
    <row r="240" spans="1:5" x14ac:dyDescent="0.3">
      <c r="A240" s="14">
        <v>303</v>
      </c>
      <c r="B240" s="14" t="s">
        <v>4</v>
      </c>
      <c r="C240" s="14" t="s">
        <v>12</v>
      </c>
      <c r="D240" s="14" t="s">
        <v>13</v>
      </c>
      <c r="E240" s="14">
        <v>1</v>
      </c>
    </row>
    <row r="241" spans="1:5" x14ac:dyDescent="0.3">
      <c r="A241" s="14">
        <v>304</v>
      </c>
      <c r="B241" s="14" t="s">
        <v>4</v>
      </c>
      <c r="C241" s="14" t="s">
        <v>12</v>
      </c>
      <c r="D241" s="14" t="s">
        <v>13</v>
      </c>
      <c r="E241" s="14">
        <v>1</v>
      </c>
    </row>
    <row r="242" spans="1:5" x14ac:dyDescent="0.3">
      <c r="A242" s="14">
        <v>305</v>
      </c>
      <c r="B242" s="14" t="s">
        <v>4</v>
      </c>
      <c r="C242" s="14" t="s">
        <v>12</v>
      </c>
      <c r="D242" s="14" t="s">
        <v>13</v>
      </c>
      <c r="E242" s="14">
        <v>1</v>
      </c>
    </row>
    <row r="243" spans="1:5" x14ac:dyDescent="0.3">
      <c r="A243" s="14">
        <v>306</v>
      </c>
      <c r="B243" s="14" t="s">
        <v>4</v>
      </c>
      <c r="C243" s="14" t="s">
        <v>12</v>
      </c>
      <c r="D243" s="14" t="s">
        <v>13</v>
      </c>
      <c r="E243" s="14">
        <v>1</v>
      </c>
    </row>
    <row r="244" spans="1:5" x14ac:dyDescent="0.3">
      <c r="A244" s="14">
        <v>307</v>
      </c>
      <c r="B244" s="14" t="s">
        <v>4</v>
      </c>
      <c r="C244" s="14" t="s">
        <v>12</v>
      </c>
      <c r="D244" s="14" t="s">
        <v>13</v>
      </c>
      <c r="E244" s="14">
        <v>1</v>
      </c>
    </row>
    <row r="245" spans="1:5" x14ac:dyDescent="0.3">
      <c r="A245" s="14">
        <v>308</v>
      </c>
      <c r="B245" s="14" t="s">
        <v>4</v>
      </c>
      <c r="C245" s="14" t="s">
        <v>12</v>
      </c>
      <c r="D245" s="14" t="s">
        <v>13</v>
      </c>
      <c r="E245" s="14">
        <v>1</v>
      </c>
    </row>
    <row r="246" spans="1:5" x14ac:dyDescent="0.3">
      <c r="A246" s="14">
        <v>309</v>
      </c>
      <c r="B246" s="14" t="s">
        <v>4</v>
      </c>
      <c r="C246" s="14" t="s">
        <v>12</v>
      </c>
      <c r="D246" s="14" t="s">
        <v>13</v>
      </c>
      <c r="E246" s="14">
        <v>1</v>
      </c>
    </row>
    <row r="247" spans="1:5" x14ac:dyDescent="0.3">
      <c r="A247" s="14">
        <v>310</v>
      </c>
      <c r="B247" s="14" t="s">
        <v>4</v>
      </c>
      <c r="C247" s="14" t="s">
        <v>12</v>
      </c>
      <c r="D247" s="14" t="s">
        <v>13</v>
      </c>
      <c r="E247" s="14">
        <v>1</v>
      </c>
    </row>
    <row r="248" spans="1:5" x14ac:dyDescent="0.3">
      <c r="A248" s="14">
        <v>311</v>
      </c>
      <c r="B248" s="14" t="s">
        <v>4</v>
      </c>
      <c r="C248" s="14" t="s">
        <v>12</v>
      </c>
      <c r="D248" s="14" t="s">
        <v>13</v>
      </c>
      <c r="E248" s="14">
        <v>1</v>
      </c>
    </row>
    <row r="249" spans="1:5" x14ac:dyDescent="0.3">
      <c r="A249" s="14">
        <v>312</v>
      </c>
      <c r="B249" s="14" t="s">
        <v>4</v>
      </c>
      <c r="C249" s="14" t="s">
        <v>12</v>
      </c>
      <c r="D249" s="14" t="s">
        <v>13</v>
      </c>
      <c r="E249" s="14">
        <v>1</v>
      </c>
    </row>
    <row r="250" spans="1:5" x14ac:dyDescent="0.3">
      <c r="A250" s="14">
        <v>313</v>
      </c>
      <c r="B250" s="14" t="s">
        <v>4</v>
      </c>
      <c r="C250" s="14" t="s">
        <v>12</v>
      </c>
      <c r="D250" s="14" t="s">
        <v>13</v>
      </c>
      <c r="E250" s="14">
        <v>1</v>
      </c>
    </row>
    <row r="251" spans="1:5" x14ac:dyDescent="0.3">
      <c r="A251" s="14">
        <v>314</v>
      </c>
      <c r="B251" s="14" t="s">
        <v>4</v>
      </c>
      <c r="C251" s="14" t="s">
        <v>12</v>
      </c>
      <c r="D251" s="14" t="s">
        <v>13</v>
      </c>
      <c r="E251" s="14">
        <v>1</v>
      </c>
    </row>
    <row r="252" spans="1:5" x14ac:dyDescent="0.3">
      <c r="A252" s="14">
        <v>315</v>
      </c>
      <c r="B252" s="14" t="s">
        <v>4</v>
      </c>
      <c r="C252" s="14" t="s">
        <v>12</v>
      </c>
      <c r="D252" s="14" t="s">
        <v>13</v>
      </c>
      <c r="E252" s="14">
        <v>1</v>
      </c>
    </row>
    <row r="253" spans="1:5" x14ac:dyDescent="0.3">
      <c r="A253" s="14">
        <v>316</v>
      </c>
      <c r="B253" s="14" t="s">
        <v>4</v>
      </c>
      <c r="C253" s="14" t="s">
        <v>12</v>
      </c>
      <c r="D253" s="14" t="s">
        <v>13</v>
      </c>
      <c r="E253" s="14">
        <v>1</v>
      </c>
    </row>
    <row r="254" spans="1:5" x14ac:dyDescent="0.3">
      <c r="A254" s="14">
        <v>317</v>
      </c>
      <c r="B254" s="14" t="s">
        <v>4</v>
      </c>
      <c r="C254" s="14" t="s">
        <v>12</v>
      </c>
      <c r="D254" s="14" t="s">
        <v>13</v>
      </c>
      <c r="E254" s="14">
        <v>1</v>
      </c>
    </row>
    <row r="255" spans="1:5" x14ac:dyDescent="0.3">
      <c r="A255" s="14">
        <v>318</v>
      </c>
      <c r="B255" s="14" t="s">
        <v>4</v>
      </c>
      <c r="C255" s="14" t="s">
        <v>12</v>
      </c>
      <c r="D255" s="14" t="s">
        <v>13</v>
      </c>
      <c r="E255" s="14">
        <v>1</v>
      </c>
    </row>
    <row r="256" spans="1:5" x14ac:dyDescent="0.3">
      <c r="A256" s="14">
        <v>319</v>
      </c>
      <c r="B256" s="14" t="s">
        <v>4</v>
      </c>
      <c r="C256" s="14" t="s">
        <v>12</v>
      </c>
      <c r="D256" s="14" t="s">
        <v>13</v>
      </c>
      <c r="E256" s="14">
        <v>1</v>
      </c>
    </row>
    <row r="257" spans="1:5" x14ac:dyDescent="0.3">
      <c r="A257" s="14">
        <v>320</v>
      </c>
      <c r="B257" s="14" t="s">
        <v>4</v>
      </c>
      <c r="C257" s="14" t="s">
        <v>12</v>
      </c>
      <c r="D257" s="14" t="s">
        <v>13</v>
      </c>
      <c r="E257" s="14">
        <v>1</v>
      </c>
    </row>
    <row r="258" spans="1:5" x14ac:dyDescent="0.3">
      <c r="A258" s="14">
        <v>321</v>
      </c>
      <c r="B258" s="14" t="s">
        <v>4</v>
      </c>
      <c r="C258" s="14" t="s">
        <v>12</v>
      </c>
      <c r="D258" s="14" t="s">
        <v>13</v>
      </c>
      <c r="E258" s="14">
        <v>1</v>
      </c>
    </row>
    <row r="259" spans="1:5" x14ac:dyDescent="0.3">
      <c r="A259" s="14">
        <v>322</v>
      </c>
      <c r="B259" s="14" t="s">
        <v>4</v>
      </c>
      <c r="C259" s="14" t="s">
        <v>12</v>
      </c>
      <c r="D259" s="14" t="s">
        <v>13</v>
      </c>
      <c r="E259" s="14">
        <v>1</v>
      </c>
    </row>
    <row r="260" spans="1:5" x14ac:dyDescent="0.3">
      <c r="A260" s="14">
        <v>323</v>
      </c>
      <c r="B260" s="14" t="s">
        <v>4</v>
      </c>
      <c r="C260" s="14" t="s">
        <v>12</v>
      </c>
      <c r="D260" s="14" t="s">
        <v>13</v>
      </c>
      <c r="E260" s="14">
        <v>1</v>
      </c>
    </row>
    <row r="261" spans="1:5" x14ac:dyDescent="0.3">
      <c r="A261" s="14">
        <v>324</v>
      </c>
      <c r="B261" s="14" t="s">
        <v>4</v>
      </c>
      <c r="C261" s="14" t="s">
        <v>12</v>
      </c>
      <c r="D261" s="14" t="s">
        <v>13</v>
      </c>
      <c r="E261" s="14">
        <v>1</v>
      </c>
    </row>
    <row r="262" spans="1:5" x14ac:dyDescent="0.3">
      <c r="A262" s="14">
        <v>325</v>
      </c>
      <c r="B262" s="14" t="s">
        <v>4</v>
      </c>
      <c r="C262" s="14" t="s">
        <v>12</v>
      </c>
      <c r="D262" s="14" t="s">
        <v>13</v>
      </c>
      <c r="E262" s="14">
        <v>1</v>
      </c>
    </row>
    <row r="263" spans="1:5" x14ac:dyDescent="0.3">
      <c r="A263" s="14">
        <v>326</v>
      </c>
      <c r="B263" s="14" t="s">
        <v>4</v>
      </c>
      <c r="C263" s="14" t="s">
        <v>12</v>
      </c>
      <c r="D263" s="14" t="s">
        <v>13</v>
      </c>
      <c r="E263" s="14">
        <v>1</v>
      </c>
    </row>
    <row r="264" spans="1:5" x14ac:dyDescent="0.3">
      <c r="A264" s="14">
        <v>327</v>
      </c>
      <c r="B264" s="14" t="s">
        <v>4</v>
      </c>
      <c r="C264" s="14" t="s">
        <v>12</v>
      </c>
      <c r="D264" s="14" t="s">
        <v>13</v>
      </c>
      <c r="E264" s="14">
        <v>1</v>
      </c>
    </row>
    <row r="265" spans="1:5" x14ac:dyDescent="0.3">
      <c r="A265" s="14">
        <v>328</v>
      </c>
      <c r="B265" s="14" t="s">
        <v>4</v>
      </c>
      <c r="C265" s="14" t="s">
        <v>12</v>
      </c>
      <c r="D265" s="14" t="s">
        <v>13</v>
      </c>
      <c r="E265" s="14">
        <v>1</v>
      </c>
    </row>
    <row r="266" spans="1:5" x14ac:dyDescent="0.3">
      <c r="A266" s="14">
        <v>329</v>
      </c>
      <c r="B266" s="14" t="s">
        <v>4</v>
      </c>
      <c r="C266" s="14" t="s">
        <v>12</v>
      </c>
      <c r="D266" s="14" t="s">
        <v>13</v>
      </c>
      <c r="E266" s="14">
        <v>1</v>
      </c>
    </row>
    <row r="267" spans="1:5" x14ac:dyDescent="0.3">
      <c r="A267" s="14">
        <v>330</v>
      </c>
      <c r="B267" s="14" t="s">
        <v>4</v>
      </c>
      <c r="C267" s="14" t="s">
        <v>12</v>
      </c>
      <c r="D267" s="14" t="s">
        <v>13</v>
      </c>
      <c r="E267" s="14">
        <v>1</v>
      </c>
    </row>
    <row r="268" spans="1:5" x14ac:dyDescent="0.3">
      <c r="A268" s="14">
        <v>331</v>
      </c>
      <c r="B268" s="14" t="s">
        <v>4</v>
      </c>
      <c r="C268" s="14" t="s">
        <v>12</v>
      </c>
      <c r="D268" s="14" t="s">
        <v>13</v>
      </c>
      <c r="E268" s="14">
        <v>1</v>
      </c>
    </row>
    <row r="269" spans="1:5" x14ac:dyDescent="0.3">
      <c r="A269" s="14">
        <v>332</v>
      </c>
      <c r="B269" s="14" t="s">
        <v>4</v>
      </c>
      <c r="C269" s="14" t="s">
        <v>12</v>
      </c>
      <c r="D269" s="14" t="s">
        <v>13</v>
      </c>
      <c r="E269" s="14">
        <v>1</v>
      </c>
    </row>
    <row r="270" spans="1:5" x14ac:dyDescent="0.3">
      <c r="A270" s="14">
        <v>333</v>
      </c>
      <c r="B270" s="14" t="s">
        <v>4</v>
      </c>
      <c r="C270" s="14" t="s">
        <v>12</v>
      </c>
      <c r="D270" s="14" t="s">
        <v>13</v>
      </c>
      <c r="E270" s="14">
        <v>1</v>
      </c>
    </row>
    <row r="271" spans="1:5" x14ac:dyDescent="0.3">
      <c r="A271" s="14">
        <v>334</v>
      </c>
      <c r="B271" s="14" t="s">
        <v>4</v>
      </c>
      <c r="C271" s="14" t="s">
        <v>12</v>
      </c>
      <c r="D271" s="14" t="s">
        <v>13</v>
      </c>
      <c r="E271" s="14">
        <v>1</v>
      </c>
    </row>
    <row r="272" spans="1:5" x14ac:dyDescent="0.3">
      <c r="A272" s="14">
        <v>335</v>
      </c>
      <c r="B272" s="14" t="s">
        <v>4</v>
      </c>
      <c r="C272" s="14" t="s">
        <v>12</v>
      </c>
      <c r="D272" s="14" t="s">
        <v>13</v>
      </c>
      <c r="E272" s="14">
        <v>1</v>
      </c>
    </row>
    <row r="273" spans="1:5" x14ac:dyDescent="0.3">
      <c r="A273" s="14">
        <v>336</v>
      </c>
      <c r="B273" s="14" t="s">
        <v>4</v>
      </c>
      <c r="C273" s="14" t="s">
        <v>12</v>
      </c>
      <c r="D273" s="14" t="s">
        <v>13</v>
      </c>
      <c r="E273" s="14">
        <v>1</v>
      </c>
    </row>
    <row r="274" spans="1:5" x14ac:dyDescent="0.3">
      <c r="A274" s="14">
        <v>337</v>
      </c>
      <c r="B274" s="14" t="s">
        <v>4</v>
      </c>
      <c r="C274" s="14" t="s">
        <v>12</v>
      </c>
      <c r="D274" s="14" t="s">
        <v>13</v>
      </c>
      <c r="E274" s="14">
        <v>1</v>
      </c>
    </row>
    <row r="275" spans="1:5" x14ac:dyDescent="0.3">
      <c r="A275" s="14">
        <v>338</v>
      </c>
      <c r="B275" s="14" t="s">
        <v>4</v>
      </c>
      <c r="C275" s="14" t="s">
        <v>12</v>
      </c>
      <c r="D275" s="14" t="s">
        <v>13</v>
      </c>
      <c r="E275" s="14">
        <v>1</v>
      </c>
    </row>
    <row r="276" spans="1:5" x14ac:dyDescent="0.3">
      <c r="A276" s="14">
        <v>339</v>
      </c>
      <c r="B276" s="14" t="s">
        <v>4</v>
      </c>
      <c r="C276" s="14" t="s">
        <v>12</v>
      </c>
      <c r="D276" s="14" t="s">
        <v>13</v>
      </c>
      <c r="E276" s="14">
        <v>1</v>
      </c>
    </row>
    <row r="277" spans="1:5" x14ac:dyDescent="0.3">
      <c r="A277" s="14">
        <v>340</v>
      </c>
      <c r="B277" s="14" t="s">
        <v>4</v>
      </c>
      <c r="C277" s="14" t="s">
        <v>12</v>
      </c>
      <c r="D277" s="14" t="s">
        <v>13</v>
      </c>
      <c r="E277" s="14">
        <v>1</v>
      </c>
    </row>
    <row r="278" spans="1:5" x14ac:dyDescent="0.3">
      <c r="A278" s="14">
        <v>341</v>
      </c>
      <c r="B278" s="14" t="s">
        <v>4</v>
      </c>
      <c r="C278" s="14" t="s">
        <v>12</v>
      </c>
      <c r="D278" s="14" t="s">
        <v>13</v>
      </c>
      <c r="E278" s="14">
        <v>1</v>
      </c>
    </row>
    <row r="279" spans="1:5" x14ac:dyDescent="0.3">
      <c r="A279" s="14">
        <v>342</v>
      </c>
      <c r="B279" s="14" t="s">
        <v>4</v>
      </c>
      <c r="C279" s="14" t="s">
        <v>12</v>
      </c>
      <c r="D279" s="14" t="s">
        <v>13</v>
      </c>
      <c r="E279" s="14">
        <v>1</v>
      </c>
    </row>
    <row r="280" spans="1:5" x14ac:dyDescent="0.3">
      <c r="A280" s="14">
        <v>343</v>
      </c>
      <c r="B280" s="14" t="s">
        <v>4</v>
      </c>
      <c r="C280" s="14" t="s">
        <v>12</v>
      </c>
      <c r="D280" s="14" t="s">
        <v>13</v>
      </c>
      <c r="E280" s="14">
        <v>1</v>
      </c>
    </row>
    <row r="281" spans="1:5" x14ac:dyDescent="0.3">
      <c r="A281" s="14">
        <v>344</v>
      </c>
      <c r="B281" s="14" t="s">
        <v>4</v>
      </c>
      <c r="C281" s="14" t="s">
        <v>12</v>
      </c>
      <c r="D281" s="14" t="s">
        <v>13</v>
      </c>
      <c r="E281" s="14">
        <v>1</v>
      </c>
    </row>
    <row r="282" spans="1:5" x14ac:dyDescent="0.3">
      <c r="A282" s="14">
        <v>345</v>
      </c>
      <c r="B282" s="14" t="s">
        <v>4</v>
      </c>
      <c r="C282" s="14" t="s">
        <v>12</v>
      </c>
      <c r="D282" s="14" t="s">
        <v>13</v>
      </c>
      <c r="E282" s="14">
        <v>1</v>
      </c>
    </row>
    <row r="283" spans="1:5" x14ac:dyDescent="0.3">
      <c r="A283" s="14">
        <v>346</v>
      </c>
      <c r="B283" s="14" t="s">
        <v>4</v>
      </c>
      <c r="C283" s="14" t="s">
        <v>12</v>
      </c>
      <c r="D283" s="14" t="s">
        <v>13</v>
      </c>
      <c r="E283" s="14">
        <v>1</v>
      </c>
    </row>
    <row r="284" spans="1:5" x14ac:dyDescent="0.3">
      <c r="A284" s="14">
        <v>347</v>
      </c>
      <c r="B284" s="14" t="s">
        <v>4</v>
      </c>
      <c r="C284" s="14" t="s">
        <v>12</v>
      </c>
      <c r="D284" s="14" t="s">
        <v>13</v>
      </c>
      <c r="E284" s="14">
        <v>1</v>
      </c>
    </row>
    <row r="285" spans="1:5" x14ac:dyDescent="0.3">
      <c r="A285" s="14">
        <v>348</v>
      </c>
      <c r="B285" s="14" t="s">
        <v>23</v>
      </c>
      <c r="E285" s="14">
        <v>0</v>
      </c>
    </row>
    <row r="286" spans="1:5" x14ac:dyDescent="0.3">
      <c r="A286" s="14">
        <v>349</v>
      </c>
    </row>
    <row r="287" spans="1:5" x14ac:dyDescent="0.3">
      <c r="A287" s="14">
        <v>350</v>
      </c>
    </row>
    <row r="288" spans="1:5" x14ac:dyDescent="0.3">
      <c r="A288" s="14">
        <v>351</v>
      </c>
    </row>
    <row r="289" spans="1:1" x14ac:dyDescent="0.3">
      <c r="A289" s="14">
        <v>352</v>
      </c>
    </row>
    <row r="290" spans="1:1" x14ac:dyDescent="0.3">
      <c r="A290" s="14">
        <v>353</v>
      </c>
    </row>
  </sheetData>
  <sheetProtection password="CCFB" sheet="1" objects="1" scenarios="1"/>
  <conditionalFormatting sqref="A34:A157">
    <cfRule type="colorScale" priority="4">
      <colorScale>
        <cfvo type="min"/>
        <cfvo type="percentile" val="50"/>
        <cfvo type="max"/>
        <color rgb="FFF8696B"/>
        <color rgb="FFFFEB84"/>
        <color rgb="FF5A8AC6"/>
      </colorScale>
    </cfRule>
  </conditionalFormatting>
  <conditionalFormatting sqref="A34:A157">
    <cfRule type="colorScale" priority="3">
      <colorScale>
        <cfvo type="num" val="91"/>
        <cfvo type="num" val="210"/>
        <color rgb="FF002060"/>
        <color rgb="FFC00000"/>
      </colorScale>
    </cfRule>
  </conditionalFormatting>
  <conditionalFormatting sqref="A27:A157">
    <cfRule type="colorScale" priority="1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INSTRUCCIONES</vt:lpstr>
      <vt:lpstr>MUESTREO Y CLASIFICACION</vt:lpstr>
      <vt:lpstr>REFERENCIAS</vt:lpstr>
      <vt:lpstr>AUX1</vt:lpstr>
      <vt:lpstr>AUX2</vt:lpstr>
      <vt:lpstr>COLORES</vt:lpstr>
      <vt:lpstr>ELEJIR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</dc:creator>
  <cp:lastModifiedBy>fvg</cp:lastModifiedBy>
  <dcterms:created xsi:type="dcterms:W3CDTF">2012-06-01T21:03:20Z</dcterms:created>
  <dcterms:modified xsi:type="dcterms:W3CDTF">2014-04-29T02:37:06Z</dcterms:modified>
</cp:coreProperties>
</file>